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990" windowHeight="528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'БР5'!$A$1:$I$56</definedName>
    <definedName name="_xlnm.Print_Area" localSheetId="2">'В3'!$B$1:$R$133</definedName>
    <definedName name="_xlnm.Print_Area" localSheetId="0">'Дох1'!$A$1:$G$117</definedName>
    <definedName name="_xlnm.Print_Area" localSheetId="5">'Прог6'!$B$1:$I$61</definedName>
    <definedName name="_xlnm.Print_Area" localSheetId="3">'Тр4'!$A$1:$AA$25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<sst xmlns="http://schemas.openxmlformats.org/spreadsheetml/2006/main" count="1036" uniqueCount="582">
  <si>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</si>
  <si>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</si>
  <si>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</si>
  <si>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</si>
  <si>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</si>
  <si>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</si>
  <si>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</si>
  <si>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</si>
  <si>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</si>
  <si>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</si>
  <si>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</si>
  <si>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</si>
  <si>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</si>
  <si>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</si>
  <si>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</si>
  <si>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</si>
  <si>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</si>
  <si>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</si>
  <si>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</si>
  <si>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</si>
  <si>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</si>
  <si>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</si>
  <si>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</si>
  <si>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</si>
  <si>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</si>
  <si>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</si>
  <si>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</si>
  <si>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</si>
  <si>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</si>
  <si>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</si>
  <si>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</si>
  <si>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</si>
  <si>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</si>
  <si>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</si>
  <si>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</si>
  <si>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</si>
  <si>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</si>
  <si>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</si>
  <si>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</si>
  <si>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</si>
  <si>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</si>
  <si>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</si>
  <si>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</si>
  <si>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</si>
  <si>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</si>
  <si>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</si>
  <si>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</si>
  <si>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</si>
  <si>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</si>
  <si>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</si>
  <si>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</si>
  <si>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</si>
  <si>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</si>
  <si>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</si>
  <si>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</si>
  <si>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</si>
  <si>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</si>
  <si>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</si>
  <si>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</si>
  <si>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</si>
  <si>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</si>
  <si>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</si>
  <si>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</si>
  <si>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</si>
  <si>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</si>
  <si>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</si>
  <si>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</si>
  <si>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</si>
  <si>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</si>
  <si>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</si>
  <si>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</si>
  <si>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</si>
  <si>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</si>
  <si>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</si>
  <si>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</si>
  <si>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</si>
  <si>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</si>
  <si>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</si>
  <si>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</si>
  <si>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</si>
  <si>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</si>
  <si>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</si>
  <si>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</si>
  <si>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</si>
  <si>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</si>
  <si>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</si>
  <si>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</si>
  <si>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</si>
  <si>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</si>
  <si>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</si>
  <si>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</si>
  <si>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</si>
  <si>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</si>
  <si>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</si>
  <si>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</si>
  <si>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</si>
  <si>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</si>
  <si>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</si>
  <si>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</si>
  <si>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</si>
  <si>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</si>
  <si>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</si>
  <si>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</si>
  <si>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</si>
  <si>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</si>
  <si>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</si>
  <si>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</si>
  <si>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</si>
  <si>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</si>
  <si>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</si>
  <si>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</si>
  <si>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</si>
  <si>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</si>
  <si>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</si>
  <si>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</si>
  <si>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</si>
  <si>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</si>
  <si>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</si>
  <si>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</si>
  <si>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</si>
  <si>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</si>
  <si>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</si>
  <si>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</si>
  <si>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</si>
  <si>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</si>
  <si>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</si>
  <si>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</si>
  <si>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</si>
  <si>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</si>
  <si>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</si>
  <si>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</si>
  <si>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</si>
  <si>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</si>
  <si>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</si>
  <si>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</si>
  <si>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</si>
  <si>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</si>
  <si>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</si>
  <si>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</si>
  <si>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</si>
  <si>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</si>
  <si>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</si>
  <si>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</si>
  <si>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</si>
  <si>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</si>
  <si>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</si>
  <si>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</si>
  <si>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</si>
  <si>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</si>
  <si>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</si>
  <si>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</si>
  <si>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</si>
  <si>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</si>
  <si>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</si>
  <si>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</si>
  <si>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</si>
  <si>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</si>
  <si>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</si>
  <si>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</si>
  <si>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</si>
  <si>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</si>
  <si>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</si>
  <si>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</si>
  <si>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</si>
  <si>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</si>
  <si>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</si>
  <si>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</si>
  <si>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</si>
  <si>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</si>
  <si>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</si>
  <si>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</si>
  <si>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</si>
  <si>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</si>
  <si>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</si>
  <si>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</si>
  <si>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</si>
  <si>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</si>
  <si>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</si>
  <si>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</si>
  <si>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</si>
  <si>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</si>
  <si>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</si>
  <si>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</si>
  <si>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</si>
  <si>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</si>
  <si>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</si>
  <si>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</si>
  <si>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</si>
  <si>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</si>
  <si>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</si>
  <si>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</si>
  <si>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</si>
  <si>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</si>
  <si>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</si>
  <si>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</si>
  <si>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</si>
  <si>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</si>
  <si>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</si>
  <si>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</si>
  <si>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</si>
  <si>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</si>
  <si>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</si>
  <si>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</si>
  <si>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</si>
  <si>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</si>
  <si>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</si>
  <si>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</si>
  <si>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</si>
  <si>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</si>
  <si>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</si>
  <si>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</si>
  <si>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</si>
  <si>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</si>
  <si>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</si>
  <si>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</si>
  <si>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</si>
  <si>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</si>
  <si>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</si>
  <si>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</si>
  <si>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</si>
  <si>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</si>
  <si>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</si>
  <si>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</si>
  <si>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</si>
  <si>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</si>
  <si>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</si>
  <si>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</si>
  <si>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</si>
  <si>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</si>
  <si>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</si>
  <si>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</si>
  <si>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</si>
  <si>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</si>
  <si>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</si>
  <si>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</si>
  <si>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</si>
  <si>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</si>
  <si>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</si>
  <si>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</si>
  <si>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</si>
  <si>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</si>
  <si>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</si>
  <si>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</si>
  <si>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</si>
  <si>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</si>
  <si>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</si>
  <si>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</si>
  <si>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</si>
  <si>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</si>
  <si>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</si>
  <si>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</si>
  <si>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</si>
  <si>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</si>
  <si>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</si>
  <si>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</si>
  <si>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</si>
  <si>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</si>
  <si>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</si>
  <si>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</si>
  <si>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</si>
  <si>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</si>
  <si>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</si>
  <si>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</si>
  <si>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</si>
  <si>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</si>
  <si>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</si>
  <si>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</si>
  <si>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</si>
  <si>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</si>
  <si>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</si>
  <si>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</si>
  <si>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</si>
  <si>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</si>
  <si>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</si>
  <si>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</si>
  <si>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</si>
  <si>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</si>
  <si>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</si>
  <si>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</si>
  <si>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</si>
  <si>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</si>
  <si>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</si>
  <si>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</si>
  <si>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</si>
  <si>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</si>
  <si>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</si>
  <si>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</si>
  <si>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</si>
  <si>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</si>
  <si>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</si>
  <si>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</si>
  <si>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</si>
  <si>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</si>
  <si>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</si>
  <si>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</si>
  <si>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</si>
  <si>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</si>
  <si>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</si>
  <si>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</si>
  <si>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</si>
  <si>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</si>
  <si>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</si>
  <si>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</si>
  <si>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</si>
  <si>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</si>
  <si>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</si>
  <si>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</si>
  <si>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</si>
  <si>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</si>
  <si>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</si>
  <si>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</si>
  <si>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</si>
  <si>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</si>
  <si>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</si>
  <si>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</si>
  <si>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</si>
  <si>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</si>
  <si>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</si>
  <si>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</si>
  <si>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</si>
  <si>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</si>
  <si>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</si>
  <si>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</si>
  <si>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</si>
  <si>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</si>
  <si>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</si>
  <si>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</si>
  <si>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</si>
  <si>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</si>
  <si>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</si>
  <si>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</si>
  <si>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</si>
  <si>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</si>
  <si>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</si>
  <si>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</si>
  <si>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</si>
  <si>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</si>
  <si>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</si>
  <si>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</si>
  <si>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</si>
  <si>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</si>
  <si>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</si>
  <si>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</si>
  <si>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</si>
  <si>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</si>
  <si>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</si>
  <si>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</si>
  <si>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</si>
  <si>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</si>
  <si>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</si>
  <si>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</si>
  <si>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</si>
  <si>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</si>
  <si>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</si>
  <si>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</si>
  <si>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</si>
  <si>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</si>
  <si>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</si>
  <si>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</si>
  <si>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</si>
  <si>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</si>
  <si>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</si>
  <si>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</si>
  <si>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</si>
  <si>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</si>
  <si>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</si>
  <si>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</si>
  <si>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</si>
  <si>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</si>
  <si>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</si>
  <si>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</si>
  <si>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</si>
  <si>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</si>
  <si>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</si>
  <si>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</si>
  <si>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</si>
  <si>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</si>
  <si>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</si>
  <si>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</si>
  <si>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</si>
  <si>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</si>
  <si>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</si>
  <si>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</si>
  <si>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</si>
  <si>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</si>
  <si>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</si>
  <si>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</si>
  <si>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</si>
  <si>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</si>
  <si>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</si>
  <si>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</si>
  <si>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</si>
  <si>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</si>
  <si>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</si>
  <si>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</si>
  <si>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</si>
  <si>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</si>
  <si>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</si>
  <si>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</si>
  <si>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</si>
  <si>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</si>
  <si>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</si>
  <si>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</si>
  <si>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</si>
  <si>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</si>
  <si>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</si>
  <si>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</si>
  <si>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</si>
  <si>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</si>
  <si>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</si>
  <si>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</si>
  <si>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</si>
  <si>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</si>
  <si>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</si>
  <si>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</si>
  <si>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</si>
  <si>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</si>
  <si>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</si>
  <si>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</si>
  <si>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</si>
  <si>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</si>
  <si>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</si>
  <si>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</si>
  <si>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</si>
  <si>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</si>
  <si>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</si>
  <si>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</si>
  <si>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</si>
  <si>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</si>
  <si>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</si>
  <si>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</si>
  <si>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</si>
  <si>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</si>
  <si>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</si>
  <si>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</si>
  <si>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</si>
  <si>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</si>
  <si>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</si>
  <si>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</si>
  <si>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</si>
  <si>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Субвенція з місцевого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</si>
  <si>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</si>
  <si>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</si>
  <si>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</si>
  <si>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</si>
  <si>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</si>
  <si>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</si>
  <si>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</si>
  <si>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</si>
  <si>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</si>
  <si>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</si>
  <si>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</si>
  <si>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</si>
  <si>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</si>
  <si>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</si>
  <si>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</si>
  <si>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</si>
  <si>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</si>
  <si>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</si>
  <si>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</si>
  <si>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</si>
  <si>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</si>
  <si>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</si>
  <si>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</si>
  <si>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</si>
  <si>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</si>
  <si>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</si>
  <si>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</si>
  <si>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</si>
  <si>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</si>
  <si>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</si>
  <si>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</si>
  <si>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</si>
  <si>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</si>
  <si>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</si>
  <si>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</si>
  <si>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</si>
  <si>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</si>
  <si>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</si>
  <si>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</si>
  <si>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</si>
  <si>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</si>
  <si>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</si>
  <si>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</si>
  <si>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</si>
  <si>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</si>
  <si>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</si>
  <si>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</si>
  <si>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</si>
  <si>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</si>
  <si>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</si>
  <si>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</si>
  <si>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</si>
  <si>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</si>
  <si>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</si>
  <si>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</si>
  <si>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</si>
  <si>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</si>
  <si>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</si>
  <si>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</si>
  <si>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</si>
  <si>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</si>
  <si>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</si>
  <si>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</si>
  <si>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</si>
  <si>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</si>
  <si>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</si>
  <si>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</si>
  <si>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</si>
  <si>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</si>
  <si>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</si>
  <si>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</si>
  <si>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</si>
  <si>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</si>
  <si>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</si>
  <si>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</si>
  <si>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</si>
  <si>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</si>
  <si>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</si>
  <si>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</si>
  <si>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</si>
  <si>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</si>
  <si>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</si>
  <si>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</si>
  <si>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</si>
  <si>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</si>
  <si>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</si>
  <si>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</si>
  <si>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</si>
  <si>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</si>
  <si>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>-227371</t>
  </si>
  <si>
    <t>0116080</t>
  </si>
  <si>
    <t>6080</t>
  </si>
  <si>
    <t>Реалізація державних та місцевих житлових програм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</si>
  <si>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</si>
  <si>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</si>
  <si>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</si>
  <si>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</si>
  <si>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Капітальні видатки (співфінансування з місцевого бюджету для субвенції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</si>
  <si>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>Капітальні видатки (субвенція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</si>
  <si>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</si>
  <si>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</si>
  <si>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</si>
  <si>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</si>
  <si>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</si>
  <si>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</si>
  <si>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</si>
  <si>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</si>
  <si>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</si>
  <si>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</si>
  <si>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</si>
  <si>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</si>
  <si>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</si>
  <si>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</si>
  <si>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</si>
  <si>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</si>
  <si>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</si>
  <si>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</si>
  <si>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</si>
  <si>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</si>
  <si>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</si>
  <si>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</si>
  <si>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</si>
  <si>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</si>
  <si>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</si>
  <si>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</si>
  <si>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</si>
  <si>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</si>
  <si>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</si>
  <si>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</si>
  <si>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</si>
  <si>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</si>
  <si>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</si>
  <si>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</si>
  <si>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</si>
  <si>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</si>
  <si>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Додаток № 1                                                                                                  до рішення сорокової позачергової сесії                                              міської ради VІІ скликання                                                                                       14 грудня 2018 року  № 746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</si>
  <si>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      до рішення сорокової  позачергової сесії    міської ради VІІ скликання                                                                         14 грудня  2018 року  № 746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</si>
  <si>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   до рішення сорокової позачергової сесії                                                                              міської ради VІІ скликання                                                                                  14 грудня  2018 року  № 746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</si>
  <si>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                               до рішення сорокової позачергової сесії міської ради   VІІ скликання                                                                                       14 грудня  2018 року  № 746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</si>
  <si>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сорокової позачергової сесії                                                                 міської ради VІІ скликанння                                                                          14 грудня  2018 року  № 746            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</si>
  <si>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                                                                                                          до рішення сорокової позачергової сесії                                                                     міської ради VІІ скликання                                                                        14 грудня  2018 року  № 746            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</si>
</sst>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49" fontId="38" fillId="0" borderId="61" xfId="59" applyNumberFormat="1" applyFont="1" applyBorder="1" applyAlignment="1">
      <alignment horizontal="center" vertical="center"/>
      <protection/>
    </xf>
    <xf numFmtId="0" fontId="38" fillId="0" borderId="22" xfId="68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41" fillId="0" borderId="6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5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5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6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7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4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3" xfId="68" applyNumberFormat="1" applyFont="1" applyBorder="1" applyAlignment="1" applyProtection="1">
      <alignment horizontal="center" vertical="center" wrapText="1"/>
      <protection locked="0"/>
    </xf>
    <xf numFmtId="49" fontId="37" fillId="0" borderId="70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49" fontId="9" fillId="0" borderId="30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5" t="s">
        <v>576</v>
      </c>
      <c r="F2" s="575"/>
      <c r="G2" s="575"/>
    </row>
    <row r="3" spans="5:7" ht="18.75" customHeight="1">
      <c r="E3" s="575"/>
      <c r="F3" s="575"/>
      <c r="G3" s="575"/>
    </row>
    <row r="4" spans="5:7" ht="79.5" customHeight="1">
      <c r="E4" s="575"/>
      <c r="F4" s="575"/>
      <c r="G4" s="575"/>
    </row>
    <row r="5" spans="1:6" ht="68.25" customHeight="1">
      <c r="A5" s="585" t="s">
        <v>396</v>
      </c>
      <c r="B5" s="585"/>
      <c r="C5" s="585"/>
      <c r="D5" s="585"/>
      <c r="E5" s="585"/>
      <c r="F5" s="585"/>
    </row>
    <row r="6" spans="2:6" ht="18">
      <c r="B6" s="36"/>
      <c r="C6" s="36"/>
      <c r="F6" s="32"/>
    </row>
    <row r="7" spans="1:6" s="5" customFormat="1" ht="20.25" customHeight="1">
      <c r="A7" s="576" t="s">
        <v>60</v>
      </c>
      <c r="B7" s="578" t="s">
        <v>130</v>
      </c>
      <c r="C7" s="578" t="s">
        <v>131</v>
      </c>
      <c r="D7" s="580" t="s">
        <v>24</v>
      </c>
      <c r="E7" s="582" t="s">
        <v>25</v>
      </c>
      <c r="F7" s="583"/>
    </row>
    <row r="8" spans="1:6" s="5" customFormat="1" ht="51.75" customHeight="1">
      <c r="A8" s="577"/>
      <c r="B8" s="579"/>
      <c r="C8" s="584"/>
      <c r="D8" s="581"/>
      <c r="E8" s="33" t="s">
        <v>26</v>
      </c>
      <c r="F8" s="34" t="s">
        <v>41</v>
      </c>
    </row>
    <row r="9" spans="1:6" s="19" customFormat="1" ht="22.5" customHeight="1">
      <c r="A9" s="18">
        <v>1</v>
      </c>
      <c r="B9" s="37">
        <v>2</v>
      </c>
      <c r="C9" s="37" t="s">
        <v>132</v>
      </c>
      <c r="D9" s="18" t="s">
        <v>133</v>
      </c>
      <c r="E9" s="18" t="s">
        <v>134</v>
      </c>
      <c r="F9" s="18" t="s">
        <v>135</v>
      </c>
    </row>
    <row r="10" spans="1:6" s="24" customFormat="1" ht="18" customHeight="1">
      <c r="A10" s="20">
        <v>10000000</v>
      </c>
      <c r="B10" s="38" t="s">
        <v>27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28</v>
      </c>
      <c r="C11" s="224">
        <f aca="true" t="shared" si="0" ref="C11:C105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81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149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151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137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152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153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29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83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148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99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438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125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126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127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128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127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122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118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119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136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120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154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124</v>
      </c>
      <c r="C34" s="528">
        <f>SUM(E34,D34)</f>
        <v>441900</v>
      </c>
      <c r="D34" s="525">
        <v>441900</v>
      </c>
      <c r="E34" s="525" t="s">
        <v>156</v>
      </c>
      <c r="F34" s="215"/>
    </row>
    <row r="35" spans="1:6" s="44" customFormat="1" ht="18.75">
      <c r="A35" s="10">
        <v>18010500</v>
      </c>
      <c r="B35" s="41" t="s">
        <v>61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62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77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78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121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82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85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86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87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88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89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138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92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93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94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112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113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30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31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141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36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42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32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84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114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150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97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142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98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59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33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34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79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35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36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36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404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155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147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37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40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146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90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129</v>
      </c>
      <c r="C78" s="528">
        <f t="shared" si="0"/>
        <v>0</v>
      </c>
      <c r="D78" s="225"/>
      <c r="E78" s="226">
        <f>E734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91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80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43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291</v>
      </c>
      <c r="C82" s="224">
        <f t="shared" si="0"/>
        <v>81513350</v>
      </c>
      <c r="D82" s="225">
        <f>D83</f>
        <v>81513350</v>
      </c>
      <c r="E82" s="225"/>
      <c r="F82" s="225"/>
    </row>
    <row r="83" spans="1:6" s="5" customFormat="1" ht="18" customHeight="1">
      <c r="A83" s="11">
        <v>41000000</v>
      </c>
      <c r="B83" s="454" t="s">
        <v>292</v>
      </c>
      <c r="C83" s="224">
        <f t="shared" si="0"/>
        <v>81513350</v>
      </c>
      <c r="D83" s="225">
        <f>D84+D86+D93+D90</f>
        <v>81513350</v>
      </c>
      <c r="E83" s="225"/>
      <c r="F83" s="223"/>
    </row>
    <row r="84" spans="1:6" ht="18" customHeight="1">
      <c r="A84" s="11">
        <v>41020000</v>
      </c>
      <c r="B84" s="454" t="s">
        <v>293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116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294</v>
      </c>
      <c r="C86" s="224">
        <f t="shared" si="0"/>
        <v>12105600</v>
      </c>
      <c r="D86" s="225">
        <f>SUM(D87,D89)</f>
        <v>12105600</v>
      </c>
      <c r="E86" s="225"/>
      <c r="F86" s="229"/>
    </row>
    <row r="87" spans="1:6" ht="18" customHeight="1">
      <c r="A87" s="455">
        <v>41033900</v>
      </c>
      <c r="B87" s="456" t="s">
        <v>117</v>
      </c>
      <c r="C87" s="529">
        <f>SUM(D87,E87)</f>
        <v>11217600</v>
      </c>
      <c r="D87" s="525">
        <v>11217600</v>
      </c>
      <c r="E87" s="225"/>
      <c r="F87" s="229"/>
    </row>
    <row r="88" spans="1:6" ht="3" customHeight="1">
      <c r="A88" s="455"/>
      <c r="B88" s="452"/>
      <c r="C88" s="529"/>
      <c r="D88" s="525"/>
      <c r="E88" s="225"/>
      <c r="F88" s="229"/>
    </row>
    <row r="89" spans="1:6" ht="46.5" customHeight="1">
      <c r="A89" s="543">
        <v>41034500</v>
      </c>
      <c r="B89" s="543" t="s">
        <v>400</v>
      </c>
      <c r="C89" s="529">
        <f>SUM(D89,E89)</f>
        <v>888000</v>
      </c>
      <c r="D89" s="525">
        <v>888000</v>
      </c>
      <c r="E89" s="225"/>
      <c r="F89" s="229"/>
    </row>
    <row r="90" spans="1:6" ht="18" customHeight="1">
      <c r="A90" s="515">
        <v>41040000</v>
      </c>
      <c r="B90" s="454" t="s">
        <v>546</v>
      </c>
      <c r="C90" s="224">
        <f>SUM(D90,E90)</f>
        <v>2960200</v>
      </c>
      <c r="D90" s="531">
        <f>D91+D92</f>
        <v>2960200</v>
      </c>
      <c r="E90" s="225"/>
      <c r="F90" s="229"/>
    </row>
    <row r="91" spans="1:6" ht="65.25" customHeight="1">
      <c r="A91" s="455">
        <v>41040200</v>
      </c>
      <c r="B91" s="452" t="s">
        <v>547</v>
      </c>
      <c r="C91" s="529">
        <v>2736200</v>
      </c>
      <c r="D91" s="525">
        <v>2736200</v>
      </c>
      <c r="E91" s="225"/>
      <c r="F91" s="229"/>
    </row>
    <row r="92" spans="1:6" ht="24" customHeight="1">
      <c r="A92" s="455">
        <v>41040400</v>
      </c>
      <c r="B92" s="452" t="s">
        <v>297</v>
      </c>
      <c r="C92" s="529">
        <v>224000</v>
      </c>
      <c r="D92" s="525">
        <v>224000</v>
      </c>
      <c r="E92" s="225"/>
      <c r="F92" s="229"/>
    </row>
    <row r="93" spans="1:6" ht="18" customHeight="1">
      <c r="A93" s="516">
        <v>41050000</v>
      </c>
      <c r="B93" s="457" t="s">
        <v>295</v>
      </c>
      <c r="C93" s="224">
        <f>SUM(D93,E93)</f>
        <v>66316050</v>
      </c>
      <c r="D93" s="225">
        <f>SUM(D94:D105)</f>
        <v>66316050</v>
      </c>
      <c r="E93" s="225"/>
      <c r="F93" s="229"/>
    </row>
    <row r="94" spans="1:6" s="6" customFormat="1" ht="110.25">
      <c r="A94" s="514">
        <v>41050100</v>
      </c>
      <c r="B94" s="452" t="s">
        <v>301</v>
      </c>
      <c r="C94" s="529">
        <f t="shared" si="0"/>
        <v>44381400</v>
      </c>
      <c r="D94" s="525">
        <v>44381400</v>
      </c>
      <c r="E94" s="525"/>
      <c r="F94" s="219"/>
    </row>
    <row r="95" spans="1:6" s="6" customFormat="1" ht="140.25" customHeight="1" hidden="1">
      <c r="A95" s="7">
        <v>41030700</v>
      </c>
      <c r="B95" s="4" t="s">
        <v>50</v>
      </c>
      <c r="C95" s="529">
        <f t="shared" si="0"/>
        <v>0</v>
      </c>
      <c r="D95" s="525"/>
      <c r="E95" s="525"/>
      <c r="F95" s="219"/>
    </row>
    <row r="96" spans="1:6" s="6" customFormat="1" ht="69.75" customHeight="1">
      <c r="A96" s="453">
        <v>41050200</v>
      </c>
      <c r="B96" s="452" t="s">
        <v>296</v>
      </c>
      <c r="C96" s="529">
        <f t="shared" si="0"/>
        <v>1394100</v>
      </c>
      <c r="D96" s="525">
        <v>1394100</v>
      </c>
      <c r="E96" s="525"/>
      <c r="F96" s="219"/>
    </row>
    <row r="97" spans="1:6" s="6" customFormat="1" ht="78.75">
      <c r="A97" s="453">
        <v>41050300</v>
      </c>
      <c r="B97" s="452" t="s">
        <v>298</v>
      </c>
      <c r="C97" s="529">
        <f>SUM(D97:E97)</f>
        <v>16828000</v>
      </c>
      <c r="D97" s="525">
        <v>16828000</v>
      </c>
      <c r="E97" s="525" t="s">
        <v>156</v>
      </c>
      <c r="F97" s="219"/>
    </row>
    <row r="98" spans="1:6" s="6" customFormat="1" ht="62.25" customHeight="1" hidden="1">
      <c r="A98" s="7">
        <v>41031900</v>
      </c>
      <c r="B98" s="4" t="s">
        <v>55</v>
      </c>
      <c r="C98" s="529">
        <f t="shared" si="0"/>
        <v>0</v>
      </c>
      <c r="D98" s="525"/>
      <c r="E98" s="525"/>
      <c r="F98" s="219"/>
    </row>
    <row r="99" spans="1:6" s="6" customFormat="1" ht="47.25" hidden="1">
      <c r="A99" s="7">
        <v>41034500</v>
      </c>
      <c r="B99" s="4" t="s">
        <v>115</v>
      </c>
      <c r="C99" s="529">
        <f t="shared" si="0"/>
        <v>0</v>
      </c>
      <c r="D99" s="525"/>
      <c r="E99" s="525"/>
      <c r="F99" s="219"/>
    </row>
    <row r="100" spans="1:6" s="6" customFormat="1" ht="78.75">
      <c r="A100" s="453">
        <v>41050700</v>
      </c>
      <c r="B100" s="452" t="s">
        <v>299</v>
      </c>
      <c r="C100" s="529">
        <f>SUM(D100,E100)</f>
        <v>947100</v>
      </c>
      <c r="D100" s="525">
        <v>947100</v>
      </c>
      <c r="E100" s="525"/>
      <c r="F100" s="219"/>
    </row>
    <row r="101" spans="1:6" s="6" customFormat="1" ht="41.25" customHeight="1">
      <c r="A101" s="453">
        <v>41051100</v>
      </c>
      <c r="B101" s="452" t="s">
        <v>123</v>
      </c>
      <c r="C101" s="529">
        <f>SUM(D101,E101)</f>
        <v>777848</v>
      </c>
      <c r="D101" s="525">
        <v>777848</v>
      </c>
      <c r="E101" s="525"/>
      <c r="F101" s="219"/>
    </row>
    <row r="102" spans="1:6" s="6" customFormat="1" ht="45.75" customHeight="1">
      <c r="A102" s="453">
        <v>41051200</v>
      </c>
      <c r="B102" s="452" t="s">
        <v>545</v>
      </c>
      <c r="C102" s="529">
        <f>SUM(D102,E102)</f>
        <v>343365</v>
      </c>
      <c r="D102" s="525">
        <v>343365</v>
      </c>
      <c r="E102" s="525"/>
      <c r="F102" s="219"/>
    </row>
    <row r="103" spans="1:6" s="6" customFormat="1" ht="45.75" customHeight="1">
      <c r="A103" s="453">
        <v>41051400</v>
      </c>
      <c r="B103" s="452" t="s">
        <v>508</v>
      </c>
      <c r="C103" s="529">
        <f>SUM(D103,E103)</f>
        <v>361557</v>
      </c>
      <c r="D103" s="525">
        <v>361557</v>
      </c>
      <c r="E103" s="525"/>
      <c r="F103" s="219"/>
    </row>
    <row r="104" spans="1:6" s="6" customFormat="1" ht="76.5" customHeight="1">
      <c r="A104" s="453">
        <v>41050900</v>
      </c>
      <c r="B104" s="452" t="s">
        <v>440</v>
      </c>
      <c r="C104" s="529">
        <f>SUM(D104,E104)</f>
        <v>1092080</v>
      </c>
      <c r="D104" s="525">
        <v>1092080</v>
      </c>
      <c r="E104" s="525"/>
      <c r="F104" s="219"/>
    </row>
    <row r="105" spans="1:6" s="6" customFormat="1" ht="18.75">
      <c r="A105" s="453">
        <v>41053900</v>
      </c>
      <c r="B105" s="452" t="s">
        <v>309</v>
      </c>
      <c r="C105" s="529">
        <f t="shared" si="0"/>
        <v>190600</v>
      </c>
      <c r="D105" s="532">
        <v>190600</v>
      </c>
      <c r="E105" s="533"/>
      <c r="F105" s="219"/>
    </row>
    <row r="106" spans="1:6" ht="63" hidden="1">
      <c r="A106" s="9">
        <v>41036000</v>
      </c>
      <c r="B106" s="47" t="s">
        <v>56</v>
      </c>
      <c r="C106" s="224">
        <f aca="true" t="shared" si="1" ref="C106:C113">D106+E106</f>
        <v>0</v>
      </c>
      <c r="D106" s="226"/>
      <c r="E106" s="534"/>
      <c r="F106" s="220"/>
    </row>
    <row r="107" spans="1:6" ht="62.25" customHeight="1" hidden="1">
      <c r="A107" s="9">
        <v>41036300</v>
      </c>
      <c r="B107" s="451" t="s">
        <v>51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41037000</v>
      </c>
      <c r="B108" s="47" t="s">
        <v>52</v>
      </c>
      <c r="C108" s="224">
        <f t="shared" si="1"/>
        <v>0</v>
      </c>
      <c r="D108" s="226"/>
      <c r="E108" s="534"/>
      <c r="F108" s="220"/>
    </row>
    <row r="109" spans="1:6" ht="62.25" customHeight="1" hidden="1">
      <c r="A109" s="9">
        <v>41038000</v>
      </c>
      <c r="B109" s="451" t="s">
        <v>53</v>
      </c>
      <c r="C109" s="224">
        <f t="shared" si="1"/>
        <v>0</v>
      </c>
      <c r="D109" s="226"/>
      <c r="E109" s="534"/>
      <c r="F109" s="220"/>
    </row>
    <row r="110" spans="1:6" ht="62.25" customHeight="1" hidden="1">
      <c r="A110" s="9">
        <v>41038200</v>
      </c>
      <c r="B110" s="47" t="s">
        <v>58</v>
      </c>
      <c r="C110" s="224">
        <f t="shared" si="1"/>
        <v>0</v>
      </c>
      <c r="D110" s="226"/>
      <c r="E110" s="534"/>
      <c r="F110" s="220"/>
    </row>
    <row r="111" spans="1:6" s="5" customFormat="1" ht="15" customHeight="1" hidden="1">
      <c r="A111" s="22">
        <v>43000000</v>
      </c>
      <c r="B111" s="16" t="s">
        <v>57</v>
      </c>
      <c r="C111" s="224">
        <f t="shared" si="1"/>
        <v>0</v>
      </c>
      <c r="D111" s="225"/>
      <c r="E111" s="225">
        <f>E112</f>
        <v>0</v>
      </c>
      <c r="F111" s="223">
        <f>F112</f>
        <v>0</v>
      </c>
    </row>
    <row r="112" spans="1:6" ht="31.5" hidden="1">
      <c r="A112" s="9">
        <v>43010000</v>
      </c>
      <c r="B112" s="21" t="s">
        <v>38</v>
      </c>
      <c r="C112" s="224">
        <f t="shared" si="1"/>
        <v>0</v>
      </c>
      <c r="D112" s="226"/>
      <c r="E112" s="226">
        <v>0</v>
      </c>
      <c r="F112" s="220">
        <f>E112</f>
        <v>0</v>
      </c>
    </row>
    <row r="113" spans="1:6" s="29" customFormat="1" ht="18" customHeight="1">
      <c r="A113" s="26"/>
      <c r="B113" s="39" t="s">
        <v>39</v>
      </c>
      <c r="C113" s="368">
        <f t="shared" si="1"/>
        <v>128712850</v>
      </c>
      <c r="D113" s="369">
        <f>D81+D82</f>
        <v>128100550</v>
      </c>
      <c r="E113" s="369">
        <f>E81+E82</f>
        <v>612300</v>
      </c>
      <c r="F113" s="369">
        <f>F81</f>
        <v>50000</v>
      </c>
    </row>
    <row r="114" spans="1:6" ht="15.75" customHeight="1">
      <c r="A114" s="12"/>
      <c r="B114" s="40"/>
      <c r="C114" s="40"/>
      <c r="D114" s="61" t="s">
        <v>156</v>
      </c>
      <c r="E114" s="61"/>
      <c r="F114" s="61"/>
    </row>
    <row r="115" spans="1:6" ht="15.75" customHeight="1">
      <c r="A115" s="12"/>
      <c r="B115" s="40"/>
      <c r="C115" s="40"/>
      <c r="D115" s="61" t="s">
        <v>156</v>
      </c>
      <c r="E115" s="62"/>
      <c r="F115" s="61"/>
    </row>
    <row r="116" spans="1:6" ht="16.5" customHeight="1">
      <c r="A116" s="13"/>
      <c r="B116" s="17" t="s">
        <v>172</v>
      </c>
      <c r="C116" s="17"/>
      <c r="D116" s="61"/>
      <c r="E116" s="31" t="s">
        <v>361</v>
      </c>
      <c r="F116" s="61"/>
    </row>
    <row r="117" spans="1:6" ht="18.75">
      <c r="A117" s="15"/>
      <c r="B117" s="43"/>
      <c r="C117" s="43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1:6" ht="12.75">
      <c r="A128" s="63"/>
      <c r="B128" s="64"/>
      <c r="C128" s="64"/>
      <c r="D128" s="61"/>
      <c r="E128" s="61"/>
      <c r="F128" s="61"/>
    </row>
    <row r="129" spans="1:6" ht="12.75">
      <c r="A129" s="63"/>
      <c r="B129" s="64"/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  <row r="144" spans="3:6" ht="12.75">
      <c r="C144" s="64"/>
      <c r="D144" s="61"/>
      <c r="E144" s="61"/>
      <c r="F144" s="61"/>
    </row>
    <row r="145" spans="3:6" ht="12.75">
      <c r="C145" s="64"/>
      <c r="D145" s="61"/>
      <c r="E145" s="61"/>
      <c r="F145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90" t="s">
        <v>577</v>
      </c>
      <c r="F1" s="590"/>
      <c r="G1" s="590"/>
      <c r="H1" s="66"/>
    </row>
    <row r="2" spans="1:6" ht="59.25" customHeight="1">
      <c r="A2" s="586" t="s">
        <v>397</v>
      </c>
      <c r="B2" s="586"/>
      <c r="C2" s="586"/>
      <c r="D2" s="586"/>
      <c r="E2" s="586"/>
      <c r="F2" s="586"/>
    </row>
    <row r="3" ht="12.75">
      <c r="F3" s="67" t="s">
        <v>157</v>
      </c>
    </row>
    <row r="4" spans="1:6" ht="18">
      <c r="A4" s="589" t="s">
        <v>158</v>
      </c>
      <c r="B4" s="589" t="s">
        <v>159</v>
      </c>
      <c r="C4" s="589" t="s">
        <v>24</v>
      </c>
      <c r="D4" s="589" t="s">
        <v>25</v>
      </c>
      <c r="E4" s="589"/>
      <c r="F4" s="591" t="s">
        <v>26</v>
      </c>
    </row>
    <row r="5" spans="1:6" ht="12.75">
      <c r="A5" s="589"/>
      <c r="B5" s="589"/>
      <c r="C5" s="589"/>
      <c r="D5" s="589" t="s">
        <v>26</v>
      </c>
      <c r="E5" s="589" t="s">
        <v>160</v>
      </c>
      <c r="F5" s="589"/>
    </row>
    <row r="6" spans="1:6" ht="23.25" customHeight="1">
      <c r="A6" s="589"/>
      <c r="B6" s="589"/>
      <c r="C6" s="589"/>
      <c r="D6" s="589"/>
      <c r="E6" s="589"/>
      <c r="F6" s="589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162</v>
      </c>
      <c r="C8" s="73" t="s">
        <v>163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164</v>
      </c>
      <c r="C9" s="73" t="s">
        <v>163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165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166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167</v>
      </c>
      <c r="C12" s="73" t="s">
        <v>163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162</v>
      </c>
      <c r="C13" s="73" t="s">
        <v>530</v>
      </c>
      <c r="D13" s="74">
        <v>5628569</v>
      </c>
      <c r="E13" s="74">
        <v>5570262</v>
      </c>
      <c r="F13" s="75">
        <f t="shared" si="0"/>
        <v>5401198</v>
      </c>
    </row>
    <row r="14" spans="1:6" s="76" customFormat="1" ht="36" customHeight="1">
      <c r="A14" s="71">
        <v>208000</v>
      </c>
      <c r="B14" s="72" t="s">
        <v>164</v>
      </c>
      <c r="C14" s="73" t="s">
        <v>530</v>
      </c>
      <c r="D14" s="74">
        <v>5628569</v>
      </c>
      <c r="E14" s="74">
        <v>5570262</v>
      </c>
      <c r="F14" s="75">
        <f t="shared" si="0"/>
        <v>5401198</v>
      </c>
    </row>
    <row r="15" spans="1:6" s="76" customFormat="1" ht="36" customHeight="1">
      <c r="A15" s="77">
        <v>208100</v>
      </c>
      <c r="B15" s="78" t="s">
        <v>165</v>
      </c>
      <c r="C15" s="79">
        <v>3417449</v>
      </c>
      <c r="D15" s="79">
        <v>1983749</v>
      </c>
      <c r="E15" s="79">
        <v>1925442</v>
      </c>
      <c r="F15" s="80">
        <f t="shared" si="0"/>
        <v>5401198</v>
      </c>
    </row>
    <row r="16" spans="1:6" s="76" customFormat="1" ht="63" customHeight="1">
      <c r="A16" s="77">
        <v>208400</v>
      </c>
      <c r="B16" s="78" t="s">
        <v>166</v>
      </c>
      <c r="C16" s="79">
        <v>-3644820</v>
      </c>
      <c r="D16" s="79">
        <v>3644820</v>
      </c>
      <c r="E16" s="79">
        <v>3644820</v>
      </c>
      <c r="F16" s="80">
        <f t="shared" si="0"/>
        <v>0</v>
      </c>
    </row>
    <row r="17" spans="1:6" s="76" customFormat="1" ht="36" customHeight="1">
      <c r="A17" s="71"/>
      <c r="B17" s="72" t="s">
        <v>167</v>
      </c>
      <c r="C17" s="73" t="s">
        <v>530</v>
      </c>
      <c r="D17" s="74">
        <v>5628569</v>
      </c>
      <c r="E17" s="74">
        <v>5570262</v>
      </c>
      <c r="F17" s="75">
        <f t="shared" si="0"/>
        <v>5401198</v>
      </c>
    </row>
    <row r="18" spans="1:6" s="76" customFormat="1" ht="36" customHeight="1">
      <c r="A18" s="71">
        <v>600000</v>
      </c>
      <c r="B18" s="72" t="s">
        <v>168</v>
      </c>
      <c r="C18" s="73" t="s">
        <v>530</v>
      </c>
      <c r="D18" s="74">
        <v>5628569</v>
      </c>
      <c r="E18" s="74">
        <v>5570262</v>
      </c>
      <c r="F18" s="75">
        <f t="shared" si="0"/>
        <v>5401198</v>
      </c>
    </row>
    <row r="19" spans="1:6" s="76" customFormat="1" ht="36" customHeight="1">
      <c r="A19" s="71">
        <v>602000</v>
      </c>
      <c r="B19" s="72" t="s">
        <v>169</v>
      </c>
      <c r="C19" s="73" t="s">
        <v>530</v>
      </c>
      <c r="D19" s="74">
        <v>5628569</v>
      </c>
      <c r="E19" s="74">
        <v>5570262</v>
      </c>
      <c r="F19" s="75">
        <f t="shared" si="0"/>
        <v>5401198</v>
      </c>
    </row>
    <row r="20" spans="1:6" s="76" customFormat="1" ht="45.75" customHeight="1">
      <c r="A20" s="77">
        <v>602100</v>
      </c>
      <c r="B20" s="78" t="s">
        <v>165</v>
      </c>
      <c r="C20" s="79">
        <v>3417449</v>
      </c>
      <c r="D20" s="79">
        <v>1983749</v>
      </c>
      <c r="E20" s="79">
        <v>1925442</v>
      </c>
      <c r="F20" s="75">
        <f>C20+D20</f>
        <v>5401198</v>
      </c>
    </row>
    <row r="21" spans="1:6" s="76" customFormat="1" ht="51" customHeight="1">
      <c r="A21" s="81">
        <v>602400</v>
      </c>
      <c r="B21" s="78" t="s">
        <v>166</v>
      </c>
      <c r="C21" s="79">
        <v>-3644820</v>
      </c>
      <c r="D21" s="79">
        <v>3644820</v>
      </c>
      <c r="E21" s="79">
        <v>3644820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170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7" t="s">
        <v>171</v>
      </c>
      <c r="B23" s="588"/>
      <c r="C23" s="73" t="s">
        <v>49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7" t="s">
        <v>171</v>
      </c>
      <c r="B24" s="588"/>
      <c r="C24" s="73" t="s">
        <v>530</v>
      </c>
      <c r="D24" s="74">
        <v>5628569</v>
      </c>
      <c r="E24" s="74">
        <v>5570262</v>
      </c>
      <c r="F24" s="84">
        <f>C24+D24</f>
        <v>5401198</v>
      </c>
    </row>
    <row r="27" spans="2:4" ht="18.75">
      <c r="B27" s="85" t="s">
        <v>172</v>
      </c>
      <c r="C27" s="85" t="s">
        <v>156</v>
      </c>
      <c r="D27" s="85" t="s">
        <v>361</v>
      </c>
    </row>
    <row r="28" ht="12.75">
      <c r="B28" s="483" t="s">
        <v>156</v>
      </c>
    </row>
  </sheetData>
  <sheetProtection/>
  <mergeCells count="11">
    <mergeCell ref="E1:G1"/>
    <mergeCell ref="F4:F6"/>
    <mergeCell ref="D5:D6"/>
    <mergeCell ref="E5:E6"/>
    <mergeCell ref="D4:E4"/>
    <mergeCell ref="A2:F2"/>
    <mergeCell ref="A24:B24"/>
    <mergeCell ref="A4:A6"/>
    <mergeCell ref="B4:B6"/>
    <mergeCell ref="C4:C6"/>
    <mergeCell ref="A23:B23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showZeros="0" view="pageBreakPreview" zoomScale="56" zoomScaleNormal="70" zoomScaleSheetLayoutView="56" zoomScalePageLayoutView="0" workbookViewId="0" topLeftCell="A1">
      <pane xSplit="5" ySplit="7" topLeftCell="F1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92" t="s">
        <v>578</v>
      </c>
      <c r="P1" s="592"/>
      <c r="Q1" s="592"/>
      <c r="R1" s="592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7"/>
      <c r="N2" s="597"/>
      <c r="O2" s="597"/>
      <c r="P2" s="597"/>
      <c r="Q2" s="597"/>
      <c r="R2" s="597"/>
    </row>
    <row r="3" spans="1:18" ht="49.5" customHeight="1">
      <c r="A3" s="90"/>
      <c r="B3" s="598" t="s">
        <v>405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91" t="s">
        <v>173</v>
      </c>
    </row>
    <row r="4" spans="1:18" ht="72" customHeight="1">
      <c r="A4" s="595"/>
      <c r="B4" s="596" t="s">
        <v>472</v>
      </c>
      <c r="C4" s="596" t="s">
        <v>467</v>
      </c>
      <c r="D4" s="600" t="s">
        <v>450</v>
      </c>
      <c r="E4" s="599" t="s">
        <v>180</v>
      </c>
      <c r="F4" s="594" t="s">
        <v>24</v>
      </c>
      <c r="G4" s="594"/>
      <c r="H4" s="594"/>
      <c r="I4" s="594"/>
      <c r="J4" s="594"/>
      <c r="K4" s="594" t="s">
        <v>181</v>
      </c>
      <c r="L4" s="594"/>
      <c r="M4" s="594"/>
      <c r="N4" s="594"/>
      <c r="O4" s="594"/>
      <c r="P4" s="594"/>
      <c r="Q4" s="594"/>
      <c r="R4" s="593" t="s">
        <v>131</v>
      </c>
    </row>
    <row r="5" spans="1:18" ht="21" customHeight="1">
      <c r="A5" s="595"/>
      <c r="B5" s="596"/>
      <c r="C5" s="596"/>
      <c r="D5" s="601"/>
      <c r="E5" s="599"/>
      <c r="F5" s="594" t="s">
        <v>131</v>
      </c>
      <c r="G5" s="594" t="s">
        <v>182</v>
      </c>
      <c r="H5" s="593" t="s">
        <v>183</v>
      </c>
      <c r="I5" s="593"/>
      <c r="J5" s="593" t="s">
        <v>184</v>
      </c>
      <c r="K5" s="594" t="s">
        <v>131</v>
      </c>
      <c r="L5" s="594" t="s">
        <v>182</v>
      </c>
      <c r="M5" s="593" t="s">
        <v>183</v>
      </c>
      <c r="N5" s="593"/>
      <c r="O5" s="593" t="s">
        <v>184</v>
      </c>
      <c r="P5" s="593" t="s">
        <v>183</v>
      </c>
      <c r="Q5" s="593"/>
      <c r="R5" s="593"/>
    </row>
    <row r="6" spans="1:18" ht="92.25" customHeight="1">
      <c r="A6" s="595"/>
      <c r="B6" s="596"/>
      <c r="C6" s="596"/>
      <c r="D6" s="602"/>
      <c r="E6" s="599"/>
      <c r="F6" s="594"/>
      <c r="G6" s="594"/>
      <c r="H6" s="92" t="s">
        <v>185</v>
      </c>
      <c r="I6" s="92" t="s">
        <v>186</v>
      </c>
      <c r="J6" s="593"/>
      <c r="K6" s="594"/>
      <c r="L6" s="594"/>
      <c r="M6" s="92" t="s">
        <v>185</v>
      </c>
      <c r="N6" s="92" t="s">
        <v>186</v>
      </c>
      <c r="O6" s="593"/>
      <c r="P6" s="93" t="s">
        <v>187</v>
      </c>
      <c r="Q6" s="94" t="s">
        <v>188</v>
      </c>
      <c r="R6" s="593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190</v>
      </c>
      <c r="C8" s="235"/>
      <c r="D8" s="235"/>
      <c r="E8" s="236" t="s">
        <v>189</v>
      </c>
      <c r="F8" s="237">
        <f>F9</f>
        <v>15106000</v>
      </c>
      <c r="G8" s="237">
        <f aca="true" t="shared" si="0" ref="G8:Q8">G9</f>
        <v>15106000</v>
      </c>
      <c r="H8" s="237">
        <f t="shared" si="0"/>
        <v>7497590</v>
      </c>
      <c r="I8" s="237">
        <f t="shared" si="0"/>
        <v>418000</v>
      </c>
      <c r="J8" s="237">
        <f t="shared" si="0"/>
        <v>0</v>
      </c>
      <c r="K8" s="237">
        <f t="shared" si="0"/>
        <v>3623678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3543478</v>
      </c>
      <c r="P8" s="237">
        <f t="shared" si="0"/>
        <v>3506171</v>
      </c>
      <c r="Q8" s="237">
        <f t="shared" si="0"/>
        <v>2193080</v>
      </c>
      <c r="R8" s="100">
        <f aca="true" t="shared" si="1" ref="R8:R52">F8+K8</f>
        <v>18729678</v>
      </c>
    </row>
    <row r="9" spans="1:18" s="106" customFormat="1" ht="19.5" customHeight="1">
      <c r="A9" s="102"/>
      <c r="B9" s="238" t="s">
        <v>473</v>
      </c>
      <c r="C9" s="238"/>
      <c r="D9" s="238"/>
      <c r="E9" s="251" t="s">
        <v>189</v>
      </c>
      <c r="F9" s="239">
        <f>F10+F13+F19+F24+F26+F31+F33+F35</f>
        <v>15106000</v>
      </c>
      <c r="G9" s="239">
        <f aca="true" t="shared" si="2" ref="G9:Q9">G10+G13+G19+G24+G26+G31+G33+G35</f>
        <v>15106000</v>
      </c>
      <c r="H9" s="239">
        <f t="shared" si="2"/>
        <v>7497590</v>
      </c>
      <c r="I9" s="239">
        <f t="shared" si="2"/>
        <v>418000</v>
      </c>
      <c r="J9" s="239">
        <f t="shared" si="2"/>
        <v>0</v>
      </c>
      <c r="K9" s="239">
        <f t="shared" si="2"/>
        <v>3623678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>O10+O13+O19+O24+O26+O31+O33+O35</f>
        <v>3543478</v>
      </c>
      <c r="P9" s="239">
        <f t="shared" si="2"/>
        <v>3506171</v>
      </c>
      <c r="Q9" s="239">
        <f t="shared" si="2"/>
        <v>2193080</v>
      </c>
      <c r="R9" s="234">
        <f t="shared" si="1"/>
        <v>18729678</v>
      </c>
    </row>
    <row r="10" spans="1:18" s="106" customFormat="1" ht="19.5" customHeight="1">
      <c r="A10" s="102"/>
      <c r="B10" s="230" t="s">
        <v>465</v>
      </c>
      <c r="C10" s="103" t="s">
        <v>466</v>
      </c>
      <c r="D10" s="247" t="s">
        <v>465</v>
      </c>
      <c r="E10" s="104" t="s">
        <v>372</v>
      </c>
      <c r="F10" s="105">
        <f>F11+F12</f>
        <v>8585370</v>
      </c>
      <c r="G10" s="105">
        <f aca="true" t="shared" si="3" ref="G10:Q10">G11+G12</f>
        <v>8585370</v>
      </c>
      <c r="H10" s="105">
        <f t="shared" si="3"/>
        <v>6464740</v>
      </c>
      <c r="I10" s="105">
        <f t="shared" si="3"/>
        <v>172000</v>
      </c>
      <c r="J10" s="105">
        <f t="shared" si="3"/>
        <v>0</v>
      </c>
      <c r="K10" s="105">
        <f t="shared" si="3"/>
        <v>319118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294118</v>
      </c>
      <c r="P10" s="105">
        <f t="shared" si="3"/>
        <v>294118</v>
      </c>
      <c r="Q10" s="105">
        <f t="shared" si="3"/>
        <v>12000</v>
      </c>
      <c r="R10" s="234">
        <f t="shared" si="1"/>
        <v>8904488</v>
      </c>
    </row>
    <row r="11" spans="1:20" ht="100.5" customHeight="1">
      <c r="A11" s="107"/>
      <c r="B11" s="108" t="s">
        <v>337</v>
      </c>
      <c r="C11" s="108" t="s">
        <v>340</v>
      </c>
      <c r="D11" s="108" t="s">
        <v>191</v>
      </c>
      <c r="E11" s="240" t="s">
        <v>95</v>
      </c>
      <c r="F11" s="105">
        <v>8523000</v>
      </c>
      <c r="G11" s="417">
        <v>8523000</v>
      </c>
      <c r="H11" s="231">
        <v>6464740</v>
      </c>
      <c r="I11" s="109">
        <v>172000</v>
      </c>
      <c r="J11" s="109"/>
      <c r="K11" s="105">
        <v>125218</v>
      </c>
      <c r="L11" s="109">
        <v>25000</v>
      </c>
      <c r="M11" s="109"/>
      <c r="N11" s="109"/>
      <c r="O11" s="109">
        <v>100218</v>
      </c>
      <c r="P11" s="109">
        <v>100218</v>
      </c>
      <c r="Q11" s="283">
        <v>12000</v>
      </c>
      <c r="R11" s="100">
        <f t="shared" si="1"/>
        <v>8648218</v>
      </c>
      <c r="T11" s="367">
        <f>F10+F39+F69+F104+F115</f>
        <v>13955704</v>
      </c>
    </row>
    <row r="12" spans="1:20" ht="30" customHeight="1">
      <c r="A12" s="107"/>
      <c r="B12" s="389" t="s">
        <v>303</v>
      </c>
      <c r="C12" s="405" t="s">
        <v>357</v>
      </c>
      <c r="D12" s="108" t="s">
        <v>198</v>
      </c>
      <c r="E12" s="240" t="s">
        <v>304</v>
      </c>
      <c r="F12" s="105">
        <v>62370</v>
      </c>
      <c r="G12" s="417">
        <v>62370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256270</v>
      </c>
      <c r="T12" s="367"/>
    </row>
    <row r="13" spans="1:20" ht="21" customHeight="1">
      <c r="A13" s="107"/>
      <c r="B13" s="230" t="s">
        <v>465</v>
      </c>
      <c r="C13" s="573" t="s">
        <v>385</v>
      </c>
      <c r="D13" s="574" t="s">
        <v>465</v>
      </c>
      <c r="E13" s="378" t="s">
        <v>384</v>
      </c>
      <c r="F13" s="105">
        <f>F15+F17+F14</f>
        <v>577600</v>
      </c>
      <c r="G13" s="105">
        <f aca="true" t="shared" si="4" ref="G13:Q13">G15+G17+G14</f>
        <v>577600</v>
      </c>
      <c r="H13" s="105">
        <f t="shared" si="4"/>
        <v>10650</v>
      </c>
      <c r="I13" s="105">
        <f t="shared" si="4"/>
        <v>0</v>
      </c>
      <c r="J13" s="105">
        <f t="shared" si="4"/>
        <v>0</v>
      </c>
      <c r="K13" s="105">
        <f t="shared" si="4"/>
        <v>0</v>
      </c>
      <c r="L13" s="105">
        <f t="shared" si="4"/>
        <v>0</v>
      </c>
      <c r="M13" s="105">
        <f t="shared" si="4"/>
        <v>0</v>
      </c>
      <c r="N13" s="105">
        <f t="shared" si="4"/>
        <v>0</v>
      </c>
      <c r="O13" s="105">
        <f t="shared" si="4"/>
        <v>0</v>
      </c>
      <c r="P13" s="105">
        <f t="shared" si="4"/>
        <v>0</v>
      </c>
      <c r="Q13" s="105">
        <f t="shared" si="4"/>
        <v>0</v>
      </c>
      <c r="R13" s="100">
        <f t="shared" si="1"/>
        <v>577600</v>
      </c>
      <c r="T13" s="110"/>
    </row>
    <row r="14" spans="1:20" ht="75.75" customHeight="1">
      <c r="A14" s="107"/>
      <c r="B14" s="275" t="s">
        <v>573</v>
      </c>
      <c r="C14" s="272" t="s">
        <v>574</v>
      </c>
      <c r="D14" s="272" t="s">
        <v>394</v>
      </c>
      <c r="E14" s="382" t="s">
        <v>575</v>
      </c>
      <c r="F14" s="105">
        <v>13000</v>
      </c>
      <c r="G14" s="105">
        <v>13000</v>
      </c>
      <c r="H14" s="109">
        <v>10650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0">
        <f t="shared" si="1"/>
        <v>13000</v>
      </c>
      <c r="T14" s="110"/>
    </row>
    <row r="15" spans="1:18" ht="39.75" customHeight="1">
      <c r="A15" s="107"/>
      <c r="B15" s="379" t="s">
        <v>474</v>
      </c>
      <c r="C15" s="379" t="s">
        <v>469</v>
      </c>
      <c r="D15" s="380" t="s">
        <v>465</v>
      </c>
      <c r="E15" s="381" t="s">
        <v>475</v>
      </c>
      <c r="F15" s="105">
        <f>F16</f>
        <v>37000</v>
      </c>
      <c r="G15" s="105">
        <f>G16</f>
        <v>37000</v>
      </c>
      <c r="H15" s="105">
        <f>H16</f>
        <v>0</v>
      </c>
      <c r="I15" s="105">
        <f>I16</f>
        <v>0</v>
      </c>
      <c r="J15" s="105">
        <f>J16</f>
        <v>0</v>
      </c>
      <c r="K15" s="105"/>
      <c r="L15" s="105"/>
      <c r="M15" s="105">
        <v>0</v>
      </c>
      <c r="N15" s="105">
        <v>0</v>
      </c>
      <c r="O15" s="105"/>
      <c r="P15" s="105"/>
      <c r="Q15" s="105"/>
      <c r="R15" s="100">
        <f t="shared" si="1"/>
        <v>37000</v>
      </c>
    </row>
    <row r="16" spans="1:18" ht="44.25" customHeight="1">
      <c r="A16" s="107"/>
      <c r="B16" s="275" t="s">
        <v>477</v>
      </c>
      <c r="C16" s="272" t="s">
        <v>470</v>
      </c>
      <c r="D16" s="272" t="s">
        <v>324</v>
      </c>
      <c r="E16" s="241" t="s">
        <v>476</v>
      </c>
      <c r="F16" s="112">
        <v>37000</v>
      </c>
      <c r="G16" s="113">
        <v>37000</v>
      </c>
      <c r="H16" s="105"/>
      <c r="I16" s="105"/>
      <c r="J16" s="109"/>
      <c r="K16" s="114"/>
      <c r="L16" s="115"/>
      <c r="M16" s="115"/>
      <c r="N16" s="115"/>
      <c r="O16" s="115"/>
      <c r="P16" s="116"/>
      <c r="Q16" s="116"/>
      <c r="R16" s="100">
        <f t="shared" si="1"/>
        <v>37000</v>
      </c>
    </row>
    <row r="17" spans="1:18" ht="29.25" customHeight="1">
      <c r="A17" s="107"/>
      <c r="B17" s="275" t="s">
        <v>246</v>
      </c>
      <c r="C17" s="272" t="s">
        <v>247</v>
      </c>
      <c r="D17" s="380" t="s">
        <v>465</v>
      </c>
      <c r="E17" s="241" t="s">
        <v>206</v>
      </c>
      <c r="F17" s="112">
        <f aca="true" t="shared" si="5" ref="F17:Q17">F18</f>
        <v>527600</v>
      </c>
      <c r="G17" s="112">
        <f t="shared" si="5"/>
        <v>527600</v>
      </c>
      <c r="H17" s="112">
        <f t="shared" si="5"/>
        <v>0</v>
      </c>
      <c r="I17" s="112">
        <f t="shared" si="5"/>
        <v>0</v>
      </c>
      <c r="J17" s="112">
        <f t="shared" si="5"/>
        <v>0</v>
      </c>
      <c r="K17" s="112">
        <f t="shared" si="5"/>
        <v>0</v>
      </c>
      <c r="L17" s="112">
        <f t="shared" si="5"/>
        <v>0</v>
      </c>
      <c r="M17" s="112">
        <f t="shared" si="5"/>
        <v>0</v>
      </c>
      <c r="N17" s="112">
        <f t="shared" si="5"/>
        <v>0</v>
      </c>
      <c r="O17" s="112">
        <f t="shared" si="5"/>
        <v>0</v>
      </c>
      <c r="P17" s="112">
        <f t="shared" si="5"/>
        <v>0</v>
      </c>
      <c r="Q17" s="112">
        <f t="shared" si="5"/>
        <v>0</v>
      </c>
      <c r="R17" s="100">
        <f t="shared" si="1"/>
        <v>527600</v>
      </c>
    </row>
    <row r="18" spans="1:18" ht="42" customHeight="1">
      <c r="A18" s="107"/>
      <c r="B18" s="275" t="s">
        <v>248</v>
      </c>
      <c r="C18" s="272" t="s">
        <v>249</v>
      </c>
      <c r="D18" s="380">
        <v>1090</v>
      </c>
      <c r="E18" s="241" t="s">
        <v>250</v>
      </c>
      <c r="F18" s="112">
        <v>527600</v>
      </c>
      <c r="G18" s="113">
        <v>527600</v>
      </c>
      <c r="H18" s="105"/>
      <c r="I18" s="105"/>
      <c r="J18" s="109"/>
      <c r="K18" s="114"/>
      <c r="L18" s="115"/>
      <c r="M18" s="115"/>
      <c r="N18" s="115"/>
      <c r="O18" s="115"/>
      <c r="P18" s="116"/>
      <c r="Q18" s="116"/>
      <c r="R18" s="100">
        <f t="shared" si="1"/>
        <v>527600</v>
      </c>
    </row>
    <row r="19" spans="1:18" ht="25.5" customHeight="1">
      <c r="A19" s="107"/>
      <c r="B19" s="230" t="s">
        <v>465</v>
      </c>
      <c r="C19" s="393" t="s">
        <v>386</v>
      </c>
      <c r="D19" s="230" t="s">
        <v>465</v>
      </c>
      <c r="E19" s="394" t="s">
        <v>387</v>
      </c>
      <c r="F19" s="112">
        <f>F20+F21</f>
        <v>3496817</v>
      </c>
      <c r="G19" s="112">
        <f aca="true" t="shared" si="6" ref="G19:Q19">G20+G21</f>
        <v>3496817</v>
      </c>
      <c r="H19" s="112">
        <f t="shared" si="6"/>
        <v>1022200</v>
      </c>
      <c r="I19" s="112">
        <f t="shared" si="6"/>
        <v>246000</v>
      </c>
      <c r="J19" s="112">
        <f t="shared" si="6"/>
        <v>0</v>
      </c>
      <c r="K19" s="112">
        <f t="shared" si="6"/>
        <v>1501862</v>
      </c>
      <c r="L19" s="112">
        <f t="shared" si="6"/>
        <v>0</v>
      </c>
      <c r="M19" s="112">
        <f t="shared" si="6"/>
        <v>0</v>
      </c>
      <c r="N19" s="112">
        <f t="shared" si="6"/>
        <v>0</v>
      </c>
      <c r="O19" s="112">
        <f t="shared" si="6"/>
        <v>1501862</v>
      </c>
      <c r="P19" s="112">
        <f t="shared" si="6"/>
        <v>1501862</v>
      </c>
      <c r="Q19" s="112">
        <f t="shared" si="6"/>
        <v>1092080</v>
      </c>
      <c r="R19" s="100">
        <f t="shared" si="1"/>
        <v>4998679</v>
      </c>
    </row>
    <row r="20" spans="1:18" ht="18.75">
      <c r="A20" s="107"/>
      <c r="B20" s="275" t="s">
        <v>271</v>
      </c>
      <c r="C20" s="272" t="s">
        <v>96</v>
      </c>
      <c r="D20" s="272" t="s">
        <v>192</v>
      </c>
      <c r="E20" s="118" t="s">
        <v>272</v>
      </c>
      <c r="F20" s="112">
        <v>3496817</v>
      </c>
      <c r="G20" s="113">
        <v>3496817</v>
      </c>
      <c r="H20" s="113">
        <v>1022200</v>
      </c>
      <c r="I20" s="113">
        <v>246000</v>
      </c>
      <c r="J20" s="112"/>
      <c r="K20" s="112">
        <v>215782</v>
      </c>
      <c r="L20" s="112"/>
      <c r="M20" s="112"/>
      <c r="N20" s="112"/>
      <c r="O20" s="113">
        <v>215782</v>
      </c>
      <c r="P20" s="113">
        <v>215782</v>
      </c>
      <c r="Q20" s="285"/>
      <c r="R20" s="100">
        <f t="shared" si="1"/>
        <v>3712599</v>
      </c>
    </row>
    <row r="21" spans="1:18" ht="37.5">
      <c r="A21" s="107"/>
      <c r="B21" s="408" t="s">
        <v>531</v>
      </c>
      <c r="C21" s="272" t="s">
        <v>532</v>
      </c>
      <c r="D21" s="380" t="s">
        <v>465</v>
      </c>
      <c r="E21" s="118" t="s">
        <v>533</v>
      </c>
      <c r="F21" s="112">
        <f>F22+F23</f>
        <v>0</v>
      </c>
      <c r="G21" s="112">
        <f aca="true" t="shared" si="7" ref="G21:Q21">G22+G23</f>
        <v>0</v>
      </c>
      <c r="H21" s="112">
        <f t="shared" si="7"/>
        <v>0</v>
      </c>
      <c r="I21" s="112">
        <f t="shared" si="7"/>
        <v>0</v>
      </c>
      <c r="J21" s="112">
        <f t="shared" si="7"/>
        <v>0</v>
      </c>
      <c r="K21" s="112">
        <f t="shared" si="7"/>
        <v>1286080</v>
      </c>
      <c r="L21" s="112">
        <f t="shared" si="7"/>
        <v>0</v>
      </c>
      <c r="M21" s="112">
        <f t="shared" si="7"/>
        <v>0</v>
      </c>
      <c r="N21" s="112">
        <f t="shared" si="7"/>
        <v>0</v>
      </c>
      <c r="O21" s="112">
        <f t="shared" si="7"/>
        <v>1286080</v>
      </c>
      <c r="P21" s="112">
        <f t="shared" si="7"/>
        <v>1286080</v>
      </c>
      <c r="Q21" s="112">
        <f t="shared" si="7"/>
        <v>1092080</v>
      </c>
      <c r="R21" s="100">
        <f t="shared" si="1"/>
        <v>1286080</v>
      </c>
    </row>
    <row r="22" spans="1:18" ht="37.5">
      <c r="A22" s="107"/>
      <c r="B22" s="408" t="s">
        <v>501</v>
      </c>
      <c r="C22" s="272" t="s">
        <v>502</v>
      </c>
      <c r="D22" s="272" t="s">
        <v>503</v>
      </c>
      <c r="E22" s="118" t="s">
        <v>504</v>
      </c>
      <c r="F22" s="112"/>
      <c r="G22" s="113"/>
      <c r="H22" s="113"/>
      <c r="I22" s="113"/>
      <c r="J22" s="112"/>
      <c r="K22" s="112">
        <v>186080</v>
      </c>
      <c r="L22" s="112"/>
      <c r="M22" s="112"/>
      <c r="N22" s="112"/>
      <c r="O22" s="113">
        <v>186080</v>
      </c>
      <c r="P22" s="113">
        <v>186080</v>
      </c>
      <c r="Q22" s="285"/>
      <c r="R22" s="100">
        <f t="shared" si="1"/>
        <v>186080</v>
      </c>
    </row>
    <row r="23" spans="1:18" ht="104.25" customHeight="1">
      <c r="A23" s="107"/>
      <c r="B23" s="408" t="s">
        <v>534</v>
      </c>
      <c r="C23" s="272" t="s">
        <v>535</v>
      </c>
      <c r="D23" s="272" t="s">
        <v>503</v>
      </c>
      <c r="E23" s="118" t="s">
        <v>536</v>
      </c>
      <c r="F23" s="112"/>
      <c r="G23" s="113"/>
      <c r="H23" s="113"/>
      <c r="I23" s="113"/>
      <c r="J23" s="112"/>
      <c r="K23" s="112">
        <v>1100000</v>
      </c>
      <c r="L23" s="112"/>
      <c r="M23" s="112"/>
      <c r="N23" s="112"/>
      <c r="O23" s="113">
        <v>1100000</v>
      </c>
      <c r="P23" s="113">
        <v>1100000</v>
      </c>
      <c r="Q23" s="285">
        <v>1092080</v>
      </c>
      <c r="R23" s="100">
        <f t="shared" si="1"/>
        <v>1100000</v>
      </c>
    </row>
    <row r="24" spans="1:18" ht="19.5" customHeight="1">
      <c r="A24" s="107"/>
      <c r="B24" s="230" t="s">
        <v>465</v>
      </c>
      <c r="C24" s="393" t="s">
        <v>273</v>
      </c>
      <c r="D24" s="247" t="s">
        <v>465</v>
      </c>
      <c r="E24" s="395" t="s">
        <v>274</v>
      </c>
      <c r="F24" s="112">
        <f>F25</f>
        <v>0</v>
      </c>
      <c r="G24" s="113"/>
      <c r="H24" s="113"/>
      <c r="I24" s="113"/>
      <c r="J24" s="113"/>
      <c r="K24" s="112">
        <f>K25</f>
        <v>1703191</v>
      </c>
      <c r="L24" s="113"/>
      <c r="M24" s="113"/>
      <c r="N24" s="113"/>
      <c r="O24" s="112">
        <f>O25</f>
        <v>1703191</v>
      </c>
      <c r="P24" s="112">
        <f>P25</f>
        <v>1703191</v>
      </c>
      <c r="Q24" s="112">
        <f>Q25</f>
        <v>1082000</v>
      </c>
      <c r="R24" s="100">
        <f>F25+K25</f>
        <v>1703191</v>
      </c>
    </row>
    <row r="25" spans="1:18" ht="71.25" customHeight="1">
      <c r="A25" s="107"/>
      <c r="B25" s="272" t="s">
        <v>108</v>
      </c>
      <c r="C25" s="272" t="s">
        <v>100</v>
      </c>
      <c r="D25" s="272" t="s">
        <v>101</v>
      </c>
      <c r="E25" s="118" t="s">
        <v>541</v>
      </c>
      <c r="F25" s="112"/>
      <c r="G25" s="113"/>
      <c r="H25" s="113"/>
      <c r="I25" s="113"/>
      <c r="J25" s="113"/>
      <c r="K25" s="112">
        <v>1703191</v>
      </c>
      <c r="L25" s="113"/>
      <c r="M25" s="113"/>
      <c r="N25" s="113"/>
      <c r="O25" s="113">
        <v>1703191</v>
      </c>
      <c r="P25" s="113">
        <v>1703191</v>
      </c>
      <c r="Q25" s="285">
        <v>1082000</v>
      </c>
      <c r="R25" s="100">
        <f aca="true" t="shared" si="8" ref="R25:R30">F25+K25</f>
        <v>1703191</v>
      </c>
    </row>
    <row r="26" spans="1:18" ht="37.5">
      <c r="A26" s="107"/>
      <c r="B26" s="247" t="s">
        <v>465</v>
      </c>
      <c r="C26" s="393" t="s">
        <v>373</v>
      </c>
      <c r="D26" s="396" t="s">
        <v>465</v>
      </c>
      <c r="E26" s="38" t="s">
        <v>275</v>
      </c>
      <c r="F26" s="112">
        <f>F27+F29</f>
        <v>2386213</v>
      </c>
      <c r="G26" s="112">
        <f aca="true" t="shared" si="9" ref="G26:Q26">G28+G30</f>
        <v>2386213</v>
      </c>
      <c r="H26" s="112">
        <f t="shared" si="9"/>
        <v>0</v>
      </c>
      <c r="I26" s="112">
        <f t="shared" si="9"/>
        <v>0</v>
      </c>
      <c r="J26" s="112">
        <f t="shared" si="9"/>
        <v>0</v>
      </c>
      <c r="K26" s="112">
        <f t="shared" si="9"/>
        <v>28000</v>
      </c>
      <c r="L26" s="112">
        <f t="shared" si="9"/>
        <v>21000</v>
      </c>
      <c r="M26" s="112">
        <f t="shared" si="9"/>
        <v>0</v>
      </c>
      <c r="N26" s="112">
        <f t="shared" si="9"/>
        <v>0</v>
      </c>
      <c r="O26" s="112">
        <f t="shared" si="9"/>
        <v>7000</v>
      </c>
      <c r="P26" s="112">
        <f t="shared" si="9"/>
        <v>7000</v>
      </c>
      <c r="Q26" s="284">
        <f t="shared" si="9"/>
        <v>7000</v>
      </c>
      <c r="R26" s="100">
        <f t="shared" si="8"/>
        <v>2414213</v>
      </c>
    </row>
    <row r="27" spans="1:18" ht="37.5">
      <c r="A27" s="107"/>
      <c r="B27" s="397" t="s">
        <v>277</v>
      </c>
      <c r="C27" s="269" t="s">
        <v>276</v>
      </c>
      <c r="D27" s="380" t="s">
        <v>465</v>
      </c>
      <c r="E27" s="382" t="s">
        <v>278</v>
      </c>
      <c r="F27" s="112">
        <f>F28</f>
        <v>295300</v>
      </c>
      <c r="G27" s="112">
        <f aca="true" t="shared" si="10" ref="G27:Q27">G28</f>
        <v>295300</v>
      </c>
      <c r="H27" s="112">
        <f t="shared" si="10"/>
        <v>0</v>
      </c>
      <c r="I27" s="112">
        <f t="shared" si="10"/>
        <v>0</v>
      </c>
      <c r="J27" s="112">
        <f t="shared" si="10"/>
        <v>0</v>
      </c>
      <c r="K27" s="112">
        <f t="shared" si="10"/>
        <v>0</v>
      </c>
      <c r="L27" s="112">
        <f t="shared" si="10"/>
        <v>0</v>
      </c>
      <c r="M27" s="112">
        <f t="shared" si="10"/>
        <v>0</v>
      </c>
      <c r="N27" s="112">
        <f t="shared" si="10"/>
        <v>0</v>
      </c>
      <c r="O27" s="112">
        <f t="shared" si="10"/>
        <v>0</v>
      </c>
      <c r="P27" s="112">
        <f t="shared" si="10"/>
        <v>0</v>
      </c>
      <c r="Q27" s="112">
        <f t="shared" si="10"/>
        <v>0</v>
      </c>
      <c r="R27" s="100">
        <f t="shared" si="8"/>
        <v>295300</v>
      </c>
    </row>
    <row r="28" spans="1:18" ht="37.5">
      <c r="A28" s="107"/>
      <c r="B28" s="398" t="s">
        <v>279</v>
      </c>
      <c r="C28" s="399" t="s">
        <v>280</v>
      </c>
      <c r="D28" s="399" t="s">
        <v>479</v>
      </c>
      <c r="E28" s="400" t="s">
        <v>480</v>
      </c>
      <c r="F28" s="112">
        <v>295300</v>
      </c>
      <c r="G28" s="113">
        <v>295300</v>
      </c>
      <c r="H28" s="113"/>
      <c r="I28" s="113"/>
      <c r="J28" s="113"/>
      <c r="K28" s="112"/>
      <c r="L28" s="112"/>
      <c r="M28" s="112"/>
      <c r="N28" s="112"/>
      <c r="O28" s="112"/>
      <c r="P28" s="112"/>
      <c r="Q28" s="113"/>
      <c r="R28" s="100">
        <f t="shared" si="8"/>
        <v>295300</v>
      </c>
    </row>
    <row r="29" spans="1:18" ht="37.5">
      <c r="A29" s="107"/>
      <c r="B29" s="413" t="s">
        <v>74</v>
      </c>
      <c r="C29" s="399" t="s">
        <v>75</v>
      </c>
      <c r="D29" s="414" t="s">
        <v>465</v>
      </c>
      <c r="E29" s="400" t="s">
        <v>76</v>
      </c>
      <c r="F29" s="112">
        <f>F30</f>
        <v>2090913</v>
      </c>
      <c r="G29" s="112">
        <f aca="true" t="shared" si="11" ref="G29:Q29">G30</f>
        <v>2090913</v>
      </c>
      <c r="H29" s="112">
        <f t="shared" si="11"/>
        <v>0</v>
      </c>
      <c r="I29" s="112">
        <f t="shared" si="11"/>
        <v>0</v>
      </c>
      <c r="J29" s="112">
        <f t="shared" si="11"/>
        <v>0</v>
      </c>
      <c r="K29" s="112">
        <f t="shared" si="11"/>
        <v>28000</v>
      </c>
      <c r="L29" s="112">
        <f t="shared" si="11"/>
        <v>21000</v>
      </c>
      <c r="M29" s="112">
        <f t="shared" si="11"/>
        <v>0</v>
      </c>
      <c r="N29" s="112">
        <f t="shared" si="11"/>
        <v>0</v>
      </c>
      <c r="O29" s="112">
        <f t="shared" si="11"/>
        <v>7000</v>
      </c>
      <c r="P29" s="112">
        <f t="shared" si="11"/>
        <v>7000</v>
      </c>
      <c r="Q29" s="284">
        <f t="shared" si="11"/>
        <v>7000</v>
      </c>
      <c r="R29" s="100">
        <f t="shared" si="8"/>
        <v>2118913</v>
      </c>
    </row>
    <row r="30" spans="1:18" ht="59.25" customHeight="1">
      <c r="A30" s="107"/>
      <c r="B30" s="401" t="s">
        <v>70</v>
      </c>
      <c r="C30" s="269" t="s">
        <v>71</v>
      </c>
      <c r="D30" s="402" t="s">
        <v>195</v>
      </c>
      <c r="E30" s="118" t="s">
        <v>72</v>
      </c>
      <c r="F30" s="112">
        <v>2090913</v>
      </c>
      <c r="G30" s="113">
        <v>2090913</v>
      </c>
      <c r="H30" s="113"/>
      <c r="I30" s="113"/>
      <c r="J30" s="113"/>
      <c r="K30" s="113">
        <v>28000</v>
      </c>
      <c r="L30" s="113">
        <v>21000</v>
      </c>
      <c r="M30" s="113"/>
      <c r="N30" s="113"/>
      <c r="O30" s="113">
        <v>7000</v>
      </c>
      <c r="P30" s="113">
        <v>7000</v>
      </c>
      <c r="Q30" s="285">
        <v>7000</v>
      </c>
      <c r="R30" s="100">
        <f t="shared" si="8"/>
        <v>2118913</v>
      </c>
    </row>
    <row r="31" spans="1:18" ht="39.75" customHeight="1">
      <c r="A31" s="107"/>
      <c r="B31" s="247" t="s">
        <v>465</v>
      </c>
      <c r="C31" s="403" t="s">
        <v>281</v>
      </c>
      <c r="D31" s="247" t="s">
        <v>465</v>
      </c>
      <c r="E31" s="38" t="s">
        <v>282</v>
      </c>
      <c r="F31" s="112">
        <f>F32</f>
        <v>0</v>
      </c>
      <c r="G31" s="112">
        <f aca="true" t="shared" si="12" ref="G31:Q31">G32</f>
        <v>0</v>
      </c>
      <c r="H31" s="112">
        <f t="shared" si="12"/>
        <v>0</v>
      </c>
      <c r="I31" s="112">
        <f t="shared" si="12"/>
        <v>0</v>
      </c>
      <c r="J31" s="112">
        <f t="shared" si="12"/>
        <v>0</v>
      </c>
      <c r="K31" s="112">
        <f t="shared" si="12"/>
        <v>0</v>
      </c>
      <c r="L31" s="112">
        <f t="shared" si="12"/>
        <v>0</v>
      </c>
      <c r="M31" s="112">
        <f t="shared" si="12"/>
        <v>0</v>
      </c>
      <c r="N31" s="112">
        <f t="shared" si="12"/>
        <v>0</v>
      </c>
      <c r="O31" s="112">
        <f t="shared" si="12"/>
        <v>0</v>
      </c>
      <c r="P31" s="112">
        <f t="shared" si="12"/>
        <v>0</v>
      </c>
      <c r="Q31" s="112">
        <f t="shared" si="12"/>
        <v>0</v>
      </c>
      <c r="R31" s="100">
        <f t="shared" si="1"/>
        <v>0</v>
      </c>
    </row>
    <row r="32" spans="1:18" ht="42" customHeight="1">
      <c r="A32" s="107"/>
      <c r="B32" s="401" t="s">
        <v>283</v>
      </c>
      <c r="C32" s="269" t="s">
        <v>284</v>
      </c>
      <c r="D32" s="402" t="s">
        <v>196</v>
      </c>
      <c r="E32" s="118" t="s">
        <v>481</v>
      </c>
      <c r="F32" s="112"/>
      <c r="G32" s="113"/>
      <c r="H32" s="113"/>
      <c r="I32" s="113"/>
      <c r="J32" s="113"/>
      <c r="K32" s="112"/>
      <c r="L32" s="112"/>
      <c r="M32" s="112"/>
      <c r="N32" s="112"/>
      <c r="O32" s="112"/>
      <c r="P32" s="112"/>
      <c r="Q32" s="113"/>
      <c r="R32" s="100">
        <f t="shared" si="1"/>
        <v>0</v>
      </c>
    </row>
    <row r="33" spans="1:18" ht="62.25" customHeight="1">
      <c r="A33" s="107"/>
      <c r="B33" s="247" t="s">
        <v>465</v>
      </c>
      <c r="C33" s="403" t="s">
        <v>285</v>
      </c>
      <c r="D33" s="247" t="s">
        <v>465</v>
      </c>
      <c r="E33" s="38" t="s">
        <v>286</v>
      </c>
      <c r="F33" s="112">
        <f>F34</f>
        <v>60000</v>
      </c>
      <c r="G33" s="112">
        <f aca="true" t="shared" si="13" ref="G33:Q33">G34</f>
        <v>60000</v>
      </c>
      <c r="H33" s="112">
        <f t="shared" si="13"/>
        <v>0</v>
      </c>
      <c r="I33" s="112">
        <f t="shared" si="13"/>
        <v>0</v>
      </c>
      <c r="J33" s="112">
        <f t="shared" si="13"/>
        <v>0</v>
      </c>
      <c r="K33" s="112">
        <f t="shared" si="13"/>
        <v>0</v>
      </c>
      <c r="L33" s="112">
        <f t="shared" si="13"/>
        <v>0</v>
      </c>
      <c r="M33" s="112">
        <f t="shared" si="13"/>
        <v>0</v>
      </c>
      <c r="N33" s="112">
        <f t="shared" si="13"/>
        <v>0</v>
      </c>
      <c r="O33" s="112">
        <f t="shared" si="13"/>
        <v>0</v>
      </c>
      <c r="P33" s="112">
        <f t="shared" si="13"/>
        <v>0</v>
      </c>
      <c r="Q33" s="112">
        <f t="shared" si="13"/>
        <v>0</v>
      </c>
      <c r="R33" s="100">
        <f t="shared" si="1"/>
        <v>60000</v>
      </c>
    </row>
    <row r="34" spans="1:18" ht="60" customHeight="1">
      <c r="A34" s="107"/>
      <c r="B34" s="401" t="s">
        <v>288</v>
      </c>
      <c r="C34" s="108" t="s">
        <v>289</v>
      </c>
      <c r="D34" s="108" t="s">
        <v>197</v>
      </c>
      <c r="E34" s="404" t="s">
        <v>290</v>
      </c>
      <c r="F34" s="112">
        <v>60000</v>
      </c>
      <c r="G34" s="113">
        <v>60000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00">
        <f t="shared" si="1"/>
        <v>60000</v>
      </c>
    </row>
    <row r="35" spans="1:18" s="106" customFormat="1" ht="44.25" customHeight="1">
      <c r="A35" s="102"/>
      <c r="B35" s="247" t="s">
        <v>465</v>
      </c>
      <c r="C35" s="406" t="s">
        <v>313</v>
      </c>
      <c r="D35" s="247" t="s">
        <v>465</v>
      </c>
      <c r="E35" s="407" t="s">
        <v>314</v>
      </c>
      <c r="F35" s="105">
        <f>F36</f>
        <v>0</v>
      </c>
      <c r="G35" s="105">
        <f aca="true" t="shared" si="14" ref="G35:Q35">G36</f>
        <v>0</v>
      </c>
      <c r="H35" s="105">
        <f t="shared" si="14"/>
        <v>0</v>
      </c>
      <c r="I35" s="105">
        <f t="shared" si="14"/>
        <v>0</v>
      </c>
      <c r="J35" s="105">
        <f t="shared" si="14"/>
        <v>0</v>
      </c>
      <c r="K35" s="105">
        <f t="shared" si="14"/>
        <v>71507</v>
      </c>
      <c r="L35" s="105">
        <f t="shared" si="14"/>
        <v>34200</v>
      </c>
      <c r="M35" s="105">
        <f t="shared" si="14"/>
        <v>0</v>
      </c>
      <c r="N35" s="105">
        <f t="shared" si="14"/>
        <v>0</v>
      </c>
      <c r="O35" s="105">
        <f t="shared" si="14"/>
        <v>37307</v>
      </c>
      <c r="P35" s="105">
        <f t="shared" si="14"/>
        <v>0</v>
      </c>
      <c r="Q35" s="105">
        <f t="shared" si="14"/>
        <v>0</v>
      </c>
      <c r="R35" s="100">
        <f t="shared" si="1"/>
        <v>71507</v>
      </c>
    </row>
    <row r="36" spans="1:18" ht="42.75" customHeight="1">
      <c r="A36" s="107"/>
      <c r="B36" s="108" t="s">
        <v>310</v>
      </c>
      <c r="C36" s="108" t="s">
        <v>311</v>
      </c>
      <c r="D36" s="108" t="s">
        <v>482</v>
      </c>
      <c r="E36" s="240" t="s">
        <v>312</v>
      </c>
      <c r="F36" s="105"/>
      <c r="G36" s="109"/>
      <c r="H36" s="109"/>
      <c r="I36" s="109"/>
      <c r="J36" s="109"/>
      <c r="K36" s="105">
        <v>71507</v>
      </c>
      <c r="L36" s="109">
        <v>34200</v>
      </c>
      <c r="M36" s="109"/>
      <c r="N36" s="109"/>
      <c r="O36" s="109">
        <v>37307</v>
      </c>
      <c r="P36" s="109"/>
      <c r="Q36" s="109"/>
      <c r="R36" s="100">
        <f t="shared" si="1"/>
        <v>71507</v>
      </c>
    </row>
    <row r="37" spans="1:18" ht="61.5" customHeight="1">
      <c r="A37" s="120"/>
      <c r="B37" s="243" t="s">
        <v>335</v>
      </c>
      <c r="C37" s="243"/>
      <c r="D37" s="243"/>
      <c r="E37" s="236" t="s">
        <v>320</v>
      </c>
      <c r="F37" s="244">
        <f>F38</f>
        <v>38322279</v>
      </c>
      <c r="G37" s="244">
        <f aca="true" t="shared" si="15" ref="G37:Q37">G38</f>
        <v>38322279</v>
      </c>
      <c r="H37" s="244">
        <f t="shared" si="15"/>
        <v>24458302</v>
      </c>
      <c r="I37" s="244">
        <f t="shared" si="15"/>
        <v>6514958</v>
      </c>
      <c r="J37" s="244">
        <f t="shared" si="15"/>
        <v>0</v>
      </c>
      <c r="K37" s="244">
        <f t="shared" si="15"/>
        <v>1975091</v>
      </c>
      <c r="L37" s="244">
        <f t="shared" si="15"/>
        <v>427000</v>
      </c>
      <c r="M37" s="244">
        <f t="shared" si="15"/>
        <v>0</v>
      </c>
      <c r="N37" s="244">
        <f t="shared" si="15"/>
        <v>0</v>
      </c>
      <c r="O37" s="244">
        <f t="shared" si="15"/>
        <v>1548091</v>
      </c>
      <c r="P37" s="244">
        <f t="shared" si="15"/>
        <v>1548091</v>
      </c>
      <c r="Q37" s="244">
        <f t="shared" si="15"/>
        <v>1269715</v>
      </c>
      <c r="R37" s="100">
        <f t="shared" si="1"/>
        <v>40297370</v>
      </c>
    </row>
    <row r="38" spans="1:18" ht="55.5" customHeight="1">
      <c r="A38" s="107"/>
      <c r="B38" s="238" t="s">
        <v>336</v>
      </c>
      <c r="C38" s="238"/>
      <c r="D38" s="238"/>
      <c r="E38" s="246" t="s">
        <v>320</v>
      </c>
      <c r="F38" s="250">
        <f aca="true" t="shared" si="16" ref="F38:Q38">F39+F41+F52+F56+F61</f>
        <v>38322279</v>
      </c>
      <c r="G38" s="250">
        <f t="shared" si="16"/>
        <v>38322279</v>
      </c>
      <c r="H38" s="250">
        <f t="shared" si="16"/>
        <v>24458302</v>
      </c>
      <c r="I38" s="250">
        <f t="shared" si="16"/>
        <v>6514958</v>
      </c>
      <c r="J38" s="250">
        <f t="shared" si="16"/>
        <v>0</v>
      </c>
      <c r="K38" s="250">
        <f t="shared" si="16"/>
        <v>1975091</v>
      </c>
      <c r="L38" s="250">
        <f t="shared" si="16"/>
        <v>427000</v>
      </c>
      <c r="M38" s="250">
        <f t="shared" si="16"/>
        <v>0</v>
      </c>
      <c r="N38" s="250">
        <f t="shared" si="16"/>
        <v>0</v>
      </c>
      <c r="O38" s="250">
        <f t="shared" si="16"/>
        <v>1548091</v>
      </c>
      <c r="P38" s="250">
        <f t="shared" si="16"/>
        <v>1548091</v>
      </c>
      <c r="Q38" s="250">
        <f t="shared" si="16"/>
        <v>1269715</v>
      </c>
      <c r="R38" s="100">
        <f t="shared" si="1"/>
        <v>40297370</v>
      </c>
    </row>
    <row r="39" spans="1:18" ht="34.5" customHeight="1">
      <c r="A39" s="107"/>
      <c r="B39" s="230" t="s">
        <v>465</v>
      </c>
      <c r="C39" s="103" t="s">
        <v>466</v>
      </c>
      <c r="D39" s="230" t="s">
        <v>465</v>
      </c>
      <c r="E39" s="104" t="s">
        <v>372</v>
      </c>
      <c r="F39" s="121">
        <f>F40</f>
        <v>394878</v>
      </c>
      <c r="G39" s="121">
        <f aca="true" t="shared" si="17" ref="G39:Q39">G40</f>
        <v>394878</v>
      </c>
      <c r="H39" s="121">
        <f t="shared" si="17"/>
        <v>312300</v>
      </c>
      <c r="I39" s="121">
        <f t="shared" si="17"/>
        <v>0</v>
      </c>
      <c r="J39" s="121">
        <f t="shared" si="17"/>
        <v>0</v>
      </c>
      <c r="K39" s="121">
        <f t="shared" si="17"/>
        <v>0</v>
      </c>
      <c r="L39" s="121">
        <f t="shared" si="17"/>
        <v>0</v>
      </c>
      <c r="M39" s="121">
        <f t="shared" si="17"/>
        <v>0</v>
      </c>
      <c r="N39" s="121">
        <f t="shared" si="17"/>
        <v>0</v>
      </c>
      <c r="O39" s="121">
        <f t="shared" si="17"/>
        <v>0</v>
      </c>
      <c r="P39" s="121">
        <f t="shared" si="17"/>
        <v>0</v>
      </c>
      <c r="Q39" s="121">
        <f t="shared" si="17"/>
        <v>0</v>
      </c>
      <c r="R39" s="100">
        <f t="shared" si="1"/>
        <v>394878</v>
      </c>
    </row>
    <row r="40" spans="1:18" ht="66" customHeight="1">
      <c r="A40" s="107"/>
      <c r="B40" s="108" t="s">
        <v>338</v>
      </c>
      <c r="C40" s="108" t="s">
        <v>339</v>
      </c>
      <c r="D40" s="108" t="s">
        <v>191</v>
      </c>
      <c r="E40" s="240" t="s">
        <v>341</v>
      </c>
      <c r="F40" s="121">
        <v>394878</v>
      </c>
      <c r="G40" s="114">
        <v>394878</v>
      </c>
      <c r="H40" s="114">
        <v>312300</v>
      </c>
      <c r="I40" s="114"/>
      <c r="J40" s="121"/>
      <c r="K40" s="114"/>
      <c r="L40" s="114"/>
      <c r="M40" s="114"/>
      <c r="N40" s="114"/>
      <c r="O40" s="114"/>
      <c r="P40" s="114"/>
      <c r="Q40" s="121"/>
      <c r="R40" s="100">
        <f t="shared" si="1"/>
        <v>394878</v>
      </c>
    </row>
    <row r="41" spans="1:18" ht="27" customHeight="1">
      <c r="A41" s="107"/>
      <c r="B41" s="230" t="s">
        <v>465</v>
      </c>
      <c r="C41" s="103" t="s">
        <v>392</v>
      </c>
      <c r="D41" s="230" t="s">
        <v>465</v>
      </c>
      <c r="E41" s="104" t="s">
        <v>393</v>
      </c>
      <c r="F41" s="121">
        <f>F42+F43+F47+F48+F49</f>
        <v>35995424</v>
      </c>
      <c r="G41" s="121">
        <f aca="true" t="shared" si="18" ref="G41:Q41">G42+G43+G47+G48+G49</f>
        <v>35995424</v>
      </c>
      <c r="H41" s="121">
        <f t="shared" si="18"/>
        <v>23143702</v>
      </c>
      <c r="I41" s="121">
        <f t="shared" si="18"/>
        <v>6128948</v>
      </c>
      <c r="J41" s="121">
        <f t="shared" si="18"/>
        <v>0</v>
      </c>
      <c r="K41" s="121">
        <f t="shared" si="18"/>
        <v>1559297</v>
      </c>
      <c r="L41" s="121">
        <f t="shared" si="18"/>
        <v>427000</v>
      </c>
      <c r="M41" s="121">
        <f t="shared" si="18"/>
        <v>0</v>
      </c>
      <c r="N41" s="121">
        <f t="shared" si="18"/>
        <v>0</v>
      </c>
      <c r="O41" s="121">
        <f t="shared" si="18"/>
        <v>1132297</v>
      </c>
      <c r="P41" s="121">
        <f t="shared" si="18"/>
        <v>1132297</v>
      </c>
      <c r="Q41" s="121">
        <f t="shared" si="18"/>
        <v>977974</v>
      </c>
      <c r="R41" s="100">
        <f t="shared" si="1"/>
        <v>37554721</v>
      </c>
    </row>
    <row r="42" spans="1:18" ht="33.75" customHeight="1">
      <c r="A42" s="107"/>
      <c r="B42" s="272" t="s">
        <v>342</v>
      </c>
      <c r="C42" s="272" t="s">
        <v>330</v>
      </c>
      <c r="D42" s="272" t="s">
        <v>321</v>
      </c>
      <c r="E42" s="118" t="s">
        <v>343</v>
      </c>
      <c r="F42" s="112">
        <v>5362815</v>
      </c>
      <c r="G42" s="113">
        <v>5362815</v>
      </c>
      <c r="H42" s="113">
        <v>3139900</v>
      </c>
      <c r="I42" s="113">
        <v>851302</v>
      </c>
      <c r="J42" s="122"/>
      <c r="K42" s="112">
        <v>150000</v>
      </c>
      <c r="L42" s="113">
        <v>150000</v>
      </c>
      <c r="M42" s="123">
        <v>0</v>
      </c>
      <c r="N42" s="123">
        <v>0</v>
      </c>
      <c r="O42" s="115"/>
      <c r="P42" s="122"/>
      <c r="Q42" s="122"/>
      <c r="R42" s="100">
        <f t="shared" si="1"/>
        <v>5512815</v>
      </c>
    </row>
    <row r="43" spans="1:18" ht="96" customHeight="1">
      <c r="A43" s="107"/>
      <c r="B43" s="272" t="s">
        <v>344</v>
      </c>
      <c r="C43" s="272" t="s">
        <v>394</v>
      </c>
      <c r="D43" s="272" t="s">
        <v>322</v>
      </c>
      <c r="E43" s="118" t="s">
        <v>487</v>
      </c>
      <c r="F43" s="112">
        <v>26484024</v>
      </c>
      <c r="G43" s="113">
        <v>26484024</v>
      </c>
      <c r="H43" s="113">
        <v>16868662</v>
      </c>
      <c r="I43" s="113">
        <v>3961076</v>
      </c>
      <c r="J43" s="122"/>
      <c r="K43" s="112">
        <v>1364297</v>
      </c>
      <c r="L43" s="113">
        <v>232000</v>
      </c>
      <c r="M43" s="123"/>
      <c r="N43" s="123"/>
      <c r="O43" s="113">
        <v>1132297</v>
      </c>
      <c r="P43" s="113">
        <v>1132297</v>
      </c>
      <c r="Q43" s="122">
        <v>977974</v>
      </c>
      <c r="R43" s="100">
        <f t="shared" si="1"/>
        <v>27848321</v>
      </c>
    </row>
    <row r="44" spans="1:18" ht="126.75" customHeight="1">
      <c r="A44" s="107"/>
      <c r="B44" s="377" t="s">
        <v>344</v>
      </c>
      <c r="C44" s="377" t="s">
        <v>394</v>
      </c>
      <c r="D44" s="377" t="s">
        <v>322</v>
      </c>
      <c r="E44" s="124" t="s">
        <v>488</v>
      </c>
      <c r="F44" s="125">
        <v>11217600</v>
      </c>
      <c r="G44" s="125">
        <v>11217600</v>
      </c>
      <c r="H44" s="125">
        <v>9193850</v>
      </c>
      <c r="I44" s="125"/>
      <c r="J44" s="125"/>
      <c r="K44" s="112"/>
      <c r="L44" s="113"/>
      <c r="M44" s="123"/>
      <c r="N44" s="123"/>
      <c r="O44" s="115"/>
      <c r="P44" s="122"/>
      <c r="Q44" s="122"/>
      <c r="R44" s="100">
        <f t="shared" si="1"/>
        <v>11217600</v>
      </c>
    </row>
    <row r="45" spans="1:18" ht="176.25" customHeight="1">
      <c r="A45" s="107"/>
      <c r="B45" s="377" t="s">
        <v>344</v>
      </c>
      <c r="C45" s="377" t="s">
        <v>394</v>
      </c>
      <c r="D45" s="377" t="s">
        <v>322</v>
      </c>
      <c r="E45" s="124" t="s">
        <v>550</v>
      </c>
      <c r="F45" s="125">
        <v>343365</v>
      </c>
      <c r="G45" s="125">
        <v>343365</v>
      </c>
      <c r="H45" s="125">
        <v>225709</v>
      </c>
      <c r="I45" s="125"/>
      <c r="J45" s="125"/>
      <c r="K45" s="112"/>
      <c r="L45" s="113"/>
      <c r="M45" s="123"/>
      <c r="N45" s="123"/>
      <c r="O45" s="115"/>
      <c r="P45" s="122"/>
      <c r="Q45" s="122"/>
      <c r="R45" s="100">
        <f t="shared" si="1"/>
        <v>343365</v>
      </c>
    </row>
    <row r="46" spans="1:18" ht="204" customHeight="1">
      <c r="A46" s="107"/>
      <c r="B46" s="377" t="s">
        <v>344</v>
      </c>
      <c r="C46" s="377" t="s">
        <v>394</v>
      </c>
      <c r="D46" s="377" t="s">
        <v>322</v>
      </c>
      <c r="E46" s="124" t="s">
        <v>551</v>
      </c>
      <c r="F46" s="125">
        <v>2736200</v>
      </c>
      <c r="G46" s="125">
        <v>2736200</v>
      </c>
      <c r="H46" s="125">
        <v>969853</v>
      </c>
      <c r="I46" s="125">
        <v>1492600</v>
      </c>
      <c r="J46" s="125"/>
      <c r="K46" s="112"/>
      <c r="L46" s="113"/>
      <c r="M46" s="123"/>
      <c r="N46" s="123"/>
      <c r="O46" s="115"/>
      <c r="P46" s="122"/>
      <c r="Q46" s="122"/>
      <c r="R46" s="100"/>
    </row>
    <row r="47" spans="1:18" ht="57.75" customHeight="1">
      <c r="A47" s="107"/>
      <c r="B47" s="272" t="s">
        <v>345</v>
      </c>
      <c r="C47" s="272" t="s">
        <v>468</v>
      </c>
      <c r="D47" s="272" t="s">
        <v>333</v>
      </c>
      <c r="E47" s="241" t="s">
        <v>519</v>
      </c>
      <c r="F47" s="112">
        <v>2464111</v>
      </c>
      <c r="G47" s="113">
        <v>2464111</v>
      </c>
      <c r="H47" s="113">
        <v>1848500</v>
      </c>
      <c r="I47" s="113">
        <v>1237334</v>
      </c>
      <c r="J47" s="122"/>
      <c r="K47" s="112">
        <v>45000</v>
      </c>
      <c r="L47" s="113">
        <v>45000</v>
      </c>
      <c r="M47" s="123"/>
      <c r="N47" s="123"/>
      <c r="O47" s="115"/>
      <c r="P47" s="122"/>
      <c r="Q47" s="122"/>
      <c r="R47" s="100">
        <f t="shared" si="1"/>
        <v>2509111</v>
      </c>
    </row>
    <row r="48" spans="1:18" ht="44.25" customHeight="1">
      <c r="A48" s="107"/>
      <c r="B48" s="272" t="s">
        <v>346</v>
      </c>
      <c r="C48" s="272" t="s">
        <v>349</v>
      </c>
      <c r="D48" s="272" t="s">
        <v>323</v>
      </c>
      <c r="E48" s="241" t="s">
        <v>347</v>
      </c>
      <c r="F48" s="112">
        <v>257559</v>
      </c>
      <c r="G48" s="113">
        <v>257559</v>
      </c>
      <c r="H48" s="113">
        <v>188400</v>
      </c>
      <c r="I48" s="113"/>
      <c r="J48" s="114"/>
      <c r="K48" s="112"/>
      <c r="L48" s="123"/>
      <c r="M48" s="123"/>
      <c r="N48" s="123"/>
      <c r="O48" s="115"/>
      <c r="P48" s="114"/>
      <c r="Q48" s="122"/>
      <c r="R48" s="100">
        <f t="shared" si="1"/>
        <v>257559</v>
      </c>
    </row>
    <row r="49" spans="1:18" s="128" customFormat="1" ht="41.25" customHeight="1">
      <c r="A49" s="126"/>
      <c r="B49" s="275" t="s">
        <v>348</v>
      </c>
      <c r="C49" s="275" t="s">
        <v>350</v>
      </c>
      <c r="D49" s="272" t="s">
        <v>465</v>
      </c>
      <c r="E49" s="249" t="s">
        <v>351</v>
      </c>
      <c r="F49" s="112">
        <f>F50+F51</f>
        <v>1426915</v>
      </c>
      <c r="G49" s="112">
        <f aca="true" t="shared" si="19" ref="G49:Q49">G50+G51</f>
        <v>1426915</v>
      </c>
      <c r="H49" s="112">
        <f t="shared" si="19"/>
        <v>1098240</v>
      </c>
      <c r="I49" s="112">
        <f t="shared" si="19"/>
        <v>79236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1426915</v>
      </c>
    </row>
    <row r="50" spans="1:18" s="128" customFormat="1" ht="41.25" customHeight="1">
      <c r="A50" s="126"/>
      <c r="B50" s="408" t="s">
        <v>144</v>
      </c>
      <c r="C50" s="409" t="s">
        <v>143</v>
      </c>
      <c r="D50" s="275" t="s">
        <v>323</v>
      </c>
      <c r="E50" s="382" t="s">
        <v>145</v>
      </c>
      <c r="F50" s="112">
        <v>1421485</v>
      </c>
      <c r="G50" s="113">
        <v>1421485</v>
      </c>
      <c r="H50" s="113">
        <v>1098240</v>
      </c>
      <c r="I50" s="113">
        <v>79236</v>
      </c>
      <c r="J50" s="127"/>
      <c r="K50" s="121"/>
      <c r="L50" s="114"/>
      <c r="M50" s="114"/>
      <c r="N50" s="114"/>
      <c r="O50" s="114"/>
      <c r="P50" s="114"/>
      <c r="Q50" s="127"/>
      <c r="R50" s="100">
        <f t="shared" si="1"/>
        <v>1421485</v>
      </c>
    </row>
    <row r="51" spans="1:18" s="128" customFormat="1" ht="41.25" customHeight="1">
      <c r="A51" s="126"/>
      <c r="B51" s="408" t="s">
        <v>489</v>
      </c>
      <c r="C51" s="409" t="s">
        <v>490</v>
      </c>
      <c r="D51" s="275" t="s">
        <v>323</v>
      </c>
      <c r="E51" s="382" t="s">
        <v>492</v>
      </c>
      <c r="F51" s="112">
        <v>5430</v>
      </c>
      <c r="G51" s="113">
        <v>5430</v>
      </c>
      <c r="H51" s="113"/>
      <c r="I51" s="113"/>
      <c r="J51" s="127"/>
      <c r="K51" s="121"/>
      <c r="L51" s="114"/>
      <c r="M51" s="114"/>
      <c r="N51" s="114"/>
      <c r="O51" s="114"/>
      <c r="P51" s="114"/>
      <c r="Q51" s="127"/>
      <c r="R51" s="100">
        <f t="shared" si="1"/>
        <v>5430</v>
      </c>
    </row>
    <row r="52" spans="1:18" ht="30" customHeight="1">
      <c r="A52" s="107"/>
      <c r="B52" s="230" t="s">
        <v>465</v>
      </c>
      <c r="C52" s="248" t="s">
        <v>385</v>
      </c>
      <c r="D52" s="247" t="s">
        <v>465</v>
      </c>
      <c r="E52" s="390" t="s">
        <v>384</v>
      </c>
      <c r="F52" s="112">
        <f>F53+F55</f>
        <v>120389</v>
      </c>
      <c r="G52" s="112">
        <f aca="true" t="shared" si="20" ref="G52:Q52">G53+G55</f>
        <v>120389</v>
      </c>
      <c r="H52" s="112">
        <f t="shared" si="20"/>
        <v>0</v>
      </c>
      <c r="I52" s="112">
        <f t="shared" si="20"/>
        <v>0</v>
      </c>
      <c r="J52" s="112">
        <f t="shared" si="20"/>
        <v>0</v>
      </c>
      <c r="K52" s="112">
        <f t="shared" si="20"/>
        <v>0</v>
      </c>
      <c r="L52" s="112">
        <f t="shared" si="20"/>
        <v>0</v>
      </c>
      <c r="M52" s="112">
        <f t="shared" si="20"/>
        <v>0</v>
      </c>
      <c r="N52" s="112">
        <f t="shared" si="20"/>
        <v>0</v>
      </c>
      <c r="O52" s="112">
        <f t="shared" si="20"/>
        <v>0</v>
      </c>
      <c r="P52" s="112">
        <f t="shared" si="20"/>
        <v>0</v>
      </c>
      <c r="Q52" s="112">
        <f t="shared" si="20"/>
        <v>0</v>
      </c>
      <c r="R52" s="100">
        <f t="shared" si="1"/>
        <v>120389</v>
      </c>
    </row>
    <row r="53" spans="1:18" ht="42.75" customHeight="1">
      <c r="A53" s="107"/>
      <c r="B53" s="275" t="s">
        <v>199</v>
      </c>
      <c r="C53" s="272" t="s">
        <v>455</v>
      </c>
      <c r="D53" s="272" t="s">
        <v>465</v>
      </c>
      <c r="E53" s="241" t="s">
        <v>200</v>
      </c>
      <c r="F53" s="112">
        <f>F54</f>
        <v>74189</v>
      </c>
      <c r="G53" s="112">
        <f aca="true" t="shared" si="21" ref="G53:Q53">G54</f>
        <v>74189</v>
      </c>
      <c r="H53" s="112">
        <f t="shared" si="21"/>
        <v>0</v>
      </c>
      <c r="I53" s="112">
        <f t="shared" si="21"/>
        <v>0</v>
      </c>
      <c r="J53" s="112">
        <f t="shared" si="21"/>
        <v>0</v>
      </c>
      <c r="K53" s="112">
        <f t="shared" si="21"/>
        <v>0</v>
      </c>
      <c r="L53" s="112">
        <f t="shared" si="21"/>
        <v>0</v>
      </c>
      <c r="M53" s="112">
        <f t="shared" si="21"/>
        <v>0</v>
      </c>
      <c r="N53" s="112">
        <f t="shared" si="21"/>
        <v>0</v>
      </c>
      <c r="O53" s="112">
        <f t="shared" si="21"/>
        <v>0</v>
      </c>
      <c r="P53" s="112">
        <f t="shared" si="21"/>
        <v>0</v>
      </c>
      <c r="Q53" s="112">
        <f t="shared" si="21"/>
        <v>0</v>
      </c>
      <c r="R53" s="100">
        <f aca="true" t="shared" si="22" ref="R53:R90">F53+K53</f>
        <v>74189</v>
      </c>
    </row>
    <row r="54" spans="1:18" ht="59.25" customHeight="1">
      <c r="A54" s="107"/>
      <c r="B54" s="275" t="s">
        <v>201</v>
      </c>
      <c r="C54" s="272" t="s">
        <v>202</v>
      </c>
      <c r="D54" s="272" t="s">
        <v>324</v>
      </c>
      <c r="E54" s="382" t="s">
        <v>203</v>
      </c>
      <c r="F54" s="112">
        <v>74189</v>
      </c>
      <c r="G54" s="113">
        <v>74189</v>
      </c>
      <c r="H54" s="114"/>
      <c r="I54" s="114"/>
      <c r="J54" s="114"/>
      <c r="K54" s="114"/>
      <c r="L54" s="115"/>
      <c r="M54" s="115"/>
      <c r="N54" s="115"/>
      <c r="O54" s="115"/>
      <c r="P54" s="114"/>
      <c r="Q54" s="114"/>
      <c r="R54" s="100">
        <f t="shared" si="22"/>
        <v>74189</v>
      </c>
    </row>
    <row r="55" spans="1:19" ht="94.5" customHeight="1">
      <c r="A55" s="107"/>
      <c r="B55" s="383" t="s">
        <v>204</v>
      </c>
      <c r="C55" s="383" t="s">
        <v>407</v>
      </c>
      <c r="D55" s="383" t="s">
        <v>324</v>
      </c>
      <c r="E55" s="384" t="s">
        <v>0</v>
      </c>
      <c r="F55" s="112">
        <v>46200</v>
      </c>
      <c r="G55" s="130">
        <v>46200</v>
      </c>
      <c r="H55" s="113"/>
      <c r="I55" s="113"/>
      <c r="J55" s="113"/>
      <c r="K55" s="112"/>
      <c r="L55" s="113"/>
      <c r="M55" s="113"/>
      <c r="N55" s="113"/>
      <c r="O55" s="113"/>
      <c r="P55" s="113"/>
      <c r="Q55" s="113"/>
      <c r="R55" s="100">
        <f t="shared" si="22"/>
        <v>46200</v>
      </c>
      <c r="S55" s="131"/>
    </row>
    <row r="56" spans="1:19" ht="30" customHeight="1">
      <c r="A56" s="107"/>
      <c r="B56" s="230" t="s">
        <v>465</v>
      </c>
      <c r="C56" s="103" t="s">
        <v>412</v>
      </c>
      <c r="D56" s="230" t="s">
        <v>465</v>
      </c>
      <c r="E56" s="104" t="s">
        <v>413</v>
      </c>
      <c r="F56" s="112">
        <f>F57+F59</f>
        <v>1811588</v>
      </c>
      <c r="G56" s="112">
        <f>G57+G59</f>
        <v>1811588</v>
      </c>
      <c r="H56" s="112">
        <f aca="true" t="shared" si="23" ref="H56:Q56">H57+H59</f>
        <v>1002300</v>
      </c>
      <c r="I56" s="112">
        <f t="shared" si="23"/>
        <v>386010</v>
      </c>
      <c r="J56" s="112">
        <f t="shared" si="23"/>
        <v>0</v>
      </c>
      <c r="K56" s="112">
        <f t="shared" si="23"/>
        <v>0</v>
      </c>
      <c r="L56" s="112">
        <f t="shared" si="23"/>
        <v>0</v>
      </c>
      <c r="M56" s="112">
        <f t="shared" si="23"/>
        <v>0</v>
      </c>
      <c r="N56" s="112">
        <f t="shared" si="23"/>
        <v>0</v>
      </c>
      <c r="O56" s="112">
        <f t="shared" si="23"/>
        <v>0</v>
      </c>
      <c r="P56" s="112">
        <f t="shared" si="23"/>
        <v>0</v>
      </c>
      <c r="Q56" s="284">
        <f t="shared" si="23"/>
        <v>0</v>
      </c>
      <c r="R56" s="100">
        <f t="shared" si="22"/>
        <v>1811588</v>
      </c>
      <c r="S56" s="131"/>
    </row>
    <row r="57" spans="1:18" ht="27" customHeight="1">
      <c r="A57" s="107"/>
      <c r="B57" s="379" t="s">
        <v>267</v>
      </c>
      <c r="C57" s="379" t="s">
        <v>409</v>
      </c>
      <c r="D57" s="380" t="s">
        <v>465</v>
      </c>
      <c r="E57" s="381" t="s">
        <v>1</v>
      </c>
      <c r="F57" s="112">
        <f>F58</f>
        <v>98643</v>
      </c>
      <c r="G57" s="112">
        <f aca="true" t="shared" si="24" ref="G57:Q57">G58</f>
        <v>98643</v>
      </c>
      <c r="H57" s="112">
        <f t="shared" si="24"/>
        <v>0</v>
      </c>
      <c r="I57" s="112">
        <f t="shared" si="24"/>
        <v>0</v>
      </c>
      <c r="J57" s="112">
        <f t="shared" si="24"/>
        <v>0</v>
      </c>
      <c r="K57" s="112">
        <f t="shared" si="24"/>
        <v>0</v>
      </c>
      <c r="L57" s="112">
        <f t="shared" si="24"/>
        <v>0</v>
      </c>
      <c r="M57" s="112">
        <f t="shared" si="24"/>
        <v>0</v>
      </c>
      <c r="N57" s="112">
        <f t="shared" si="24"/>
        <v>0</v>
      </c>
      <c r="O57" s="112">
        <f t="shared" si="24"/>
        <v>0</v>
      </c>
      <c r="P57" s="112">
        <f t="shared" si="24"/>
        <v>0</v>
      </c>
      <c r="Q57" s="112">
        <f t="shared" si="24"/>
        <v>0</v>
      </c>
      <c r="R57" s="100">
        <f t="shared" si="22"/>
        <v>98643</v>
      </c>
    </row>
    <row r="58" spans="1:18" s="101" customFormat="1" ht="37.5">
      <c r="A58" s="132"/>
      <c r="B58" s="272" t="s">
        <v>268</v>
      </c>
      <c r="C58" s="272" t="s">
        <v>410</v>
      </c>
      <c r="D58" s="272" t="s">
        <v>325</v>
      </c>
      <c r="E58" s="241" t="s">
        <v>2</v>
      </c>
      <c r="F58" s="112">
        <v>98643</v>
      </c>
      <c r="G58" s="113">
        <v>98643</v>
      </c>
      <c r="H58" s="113">
        <v>0</v>
      </c>
      <c r="I58" s="113">
        <v>0</v>
      </c>
      <c r="J58" s="105">
        <v>0</v>
      </c>
      <c r="K58" s="105"/>
      <c r="L58" s="105"/>
      <c r="M58" s="105"/>
      <c r="N58" s="105"/>
      <c r="O58" s="105"/>
      <c r="P58" s="105"/>
      <c r="Q58" s="105"/>
      <c r="R58" s="100">
        <f t="shared" si="22"/>
        <v>98643</v>
      </c>
    </row>
    <row r="59" spans="1:18" s="101" customFormat="1" ht="36.75" customHeight="1">
      <c r="A59" s="132"/>
      <c r="B59" s="272" t="s">
        <v>269</v>
      </c>
      <c r="C59" s="272" t="s">
        <v>362</v>
      </c>
      <c r="D59" s="380" t="s">
        <v>465</v>
      </c>
      <c r="E59" s="382" t="s">
        <v>360</v>
      </c>
      <c r="F59" s="112">
        <f>F60</f>
        <v>1712945</v>
      </c>
      <c r="G59" s="112">
        <f>G60</f>
        <v>1712945</v>
      </c>
      <c r="H59" s="112">
        <f aca="true" t="shared" si="25" ref="H59:Q59">H60</f>
        <v>1002300</v>
      </c>
      <c r="I59" s="112">
        <f t="shared" si="25"/>
        <v>386010</v>
      </c>
      <c r="J59" s="112">
        <f t="shared" si="25"/>
        <v>0</v>
      </c>
      <c r="K59" s="112">
        <f t="shared" si="25"/>
        <v>0</v>
      </c>
      <c r="L59" s="112">
        <f t="shared" si="25"/>
        <v>0</v>
      </c>
      <c r="M59" s="112">
        <f t="shared" si="25"/>
        <v>0</v>
      </c>
      <c r="N59" s="112">
        <f t="shared" si="25"/>
        <v>0</v>
      </c>
      <c r="O59" s="112">
        <f t="shared" si="25"/>
        <v>0</v>
      </c>
      <c r="P59" s="112">
        <f t="shared" si="25"/>
        <v>0</v>
      </c>
      <c r="Q59" s="284">
        <f t="shared" si="25"/>
        <v>0</v>
      </c>
      <c r="R59" s="100">
        <f>F59+K59</f>
        <v>1712945</v>
      </c>
    </row>
    <row r="60" spans="1:18" s="134" customFormat="1" ht="56.25">
      <c r="A60" s="133"/>
      <c r="B60" s="108" t="s">
        <v>270</v>
      </c>
      <c r="C60" s="108" t="s">
        <v>363</v>
      </c>
      <c r="D60" s="108" t="s">
        <v>325</v>
      </c>
      <c r="E60" s="392" t="s">
        <v>4</v>
      </c>
      <c r="F60" s="112">
        <v>1712945</v>
      </c>
      <c r="G60" s="113">
        <v>1712945</v>
      </c>
      <c r="H60" s="113">
        <v>1002300</v>
      </c>
      <c r="I60" s="113">
        <v>386010</v>
      </c>
      <c r="J60" s="115">
        <v>0</v>
      </c>
      <c r="K60" s="121"/>
      <c r="L60" s="115"/>
      <c r="M60" s="115"/>
      <c r="N60" s="115"/>
      <c r="O60" s="115"/>
      <c r="P60" s="114"/>
      <c r="Q60" s="122"/>
      <c r="R60" s="100">
        <f t="shared" si="22"/>
        <v>1712945</v>
      </c>
    </row>
    <row r="61" spans="1:18" s="134" customFormat="1" ht="19.5">
      <c r="A61" s="133"/>
      <c r="B61" s="230" t="s">
        <v>465</v>
      </c>
      <c r="C61" s="393" t="s">
        <v>273</v>
      </c>
      <c r="D61" s="247" t="s">
        <v>465</v>
      </c>
      <c r="E61" s="395" t="s">
        <v>274</v>
      </c>
      <c r="F61" s="112">
        <f>F62</f>
        <v>0</v>
      </c>
      <c r="G61" s="112">
        <f aca="true" t="shared" si="26" ref="G61:N61">G62</f>
        <v>0</v>
      </c>
      <c r="H61" s="112">
        <f t="shared" si="26"/>
        <v>0</v>
      </c>
      <c r="I61" s="112">
        <f t="shared" si="26"/>
        <v>0</v>
      </c>
      <c r="J61" s="112">
        <f t="shared" si="26"/>
        <v>0</v>
      </c>
      <c r="K61" s="112">
        <f>K62+K65</f>
        <v>415794</v>
      </c>
      <c r="L61" s="112">
        <f t="shared" si="26"/>
        <v>0</v>
      </c>
      <c r="M61" s="112">
        <f t="shared" si="26"/>
        <v>0</v>
      </c>
      <c r="N61" s="112">
        <f t="shared" si="26"/>
        <v>0</v>
      </c>
      <c r="O61" s="112">
        <f>O62+O65</f>
        <v>415794</v>
      </c>
      <c r="P61" s="112">
        <f>P62+P65</f>
        <v>415794</v>
      </c>
      <c r="Q61" s="284">
        <f>Q62+Q65</f>
        <v>291741</v>
      </c>
      <c r="R61" s="100">
        <f t="shared" si="22"/>
        <v>415794</v>
      </c>
    </row>
    <row r="62" spans="1:18" s="134" customFormat="1" ht="37.5">
      <c r="A62" s="133"/>
      <c r="B62" s="482" t="s">
        <v>67</v>
      </c>
      <c r="C62" s="393" t="s">
        <v>66</v>
      </c>
      <c r="D62" s="247" t="s">
        <v>465</v>
      </c>
      <c r="E62" s="395" t="s">
        <v>68</v>
      </c>
      <c r="F62" s="112">
        <f>F64</f>
        <v>0</v>
      </c>
      <c r="G62" s="112">
        <f aca="true" t="shared" si="27" ref="G62:N62">G64</f>
        <v>0</v>
      </c>
      <c r="H62" s="112">
        <f t="shared" si="27"/>
        <v>0</v>
      </c>
      <c r="I62" s="112">
        <f t="shared" si="27"/>
        <v>0</v>
      </c>
      <c r="J62" s="112">
        <f t="shared" si="27"/>
        <v>0</v>
      </c>
      <c r="K62" s="112">
        <f>K63+K64</f>
        <v>35000</v>
      </c>
      <c r="L62" s="112">
        <f t="shared" si="27"/>
        <v>0</v>
      </c>
      <c r="M62" s="112"/>
      <c r="N62" s="112">
        <f t="shared" si="27"/>
        <v>0</v>
      </c>
      <c r="O62" s="112">
        <f>O63+O64</f>
        <v>35000</v>
      </c>
      <c r="P62" s="112">
        <f>P63+P64</f>
        <v>35000</v>
      </c>
      <c r="Q62" s="284">
        <f>Q63+Q64</f>
        <v>30000</v>
      </c>
      <c r="R62" s="100">
        <f t="shared" si="22"/>
        <v>35000</v>
      </c>
    </row>
    <row r="63" spans="1:18" s="134" customFormat="1" ht="19.5">
      <c r="A63" s="133"/>
      <c r="B63" s="411" t="s">
        <v>110</v>
      </c>
      <c r="C63" s="272" t="s">
        <v>109</v>
      </c>
      <c r="D63" s="388">
        <v>443</v>
      </c>
      <c r="E63" s="118" t="s">
        <v>111</v>
      </c>
      <c r="F63" s="112"/>
      <c r="G63" s="112"/>
      <c r="H63" s="112"/>
      <c r="I63" s="112"/>
      <c r="J63" s="112"/>
      <c r="K63" s="112">
        <v>0</v>
      </c>
      <c r="L63" s="112"/>
      <c r="M63" s="112"/>
      <c r="N63" s="112"/>
      <c r="O63" s="112">
        <v>0</v>
      </c>
      <c r="P63" s="112">
        <v>0</v>
      </c>
      <c r="Q63" s="284"/>
      <c r="R63" s="100">
        <f t="shared" si="22"/>
        <v>0</v>
      </c>
    </row>
    <row r="64" spans="1:18" s="134" customFormat="1" ht="37.5">
      <c r="A64" s="133"/>
      <c r="B64" s="272" t="s">
        <v>64</v>
      </c>
      <c r="C64" s="272" t="s">
        <v>65</v>
      </c>
      <c r="D64" s="272" t="s">
        <v>194</v>
      </c>
      <c r="E64" s="118" t="s">
        <v>69</v>
      </c>
      <c r="F64" s="112"/>
      <c r="G64" s="113"/>
      <c r="H64" s="113"/>
      <c r="I64" s="113"/>
      <c r="J64" s="115"/>
      <c r="K64" s="121">
        <v>35000</v>
      </c>
      <c r="L64" s="115"/>
      <c r="M64" s="115"/>
      <c r="N64" s="115"/>
      <c r="O64" s="115">
        <v>35000</v>
      </c>
      <c r="P64" s="114">
        <v>35000</v>
      </c>
      <c r="Q64" s="122">
        <v>30000</v>
      </c>
      <c r="R64" s="100">
        <f t="shared" si="22"/>
        <v>35000</v>
      </c>
    </row>
    <row r="65" spans="1:18" s="134" customFormat="1" ht="19.5">
      <c r="A65" s="133"/>
      <c r="B65" s="393" t="s">
        <v>465</v>
      </c>
      <c r="C65" s="393" t="s">
        <v>106</v>
      </c>
      <c r="D65" s="393" t="s">
        <v>465</v>
      </c>
      <c r="E65" s="395" t="s">
        <v>107</v>
      </c>
      <c r="F65" s="112"/>
      <c r="G65" s="112"/>
      <c r="H65" s="112"/>
      <c r="I65" s="112"/>
      <c r="J65" s="129"/>
      <c r="K65" s="121">
        <f>K66</f>
        <v>380794</v>
      </c>
      <c r="L65" s="129"/>
      <c r="M65" s="129"/>
      <c r="N65" s="129"/>
      <c r="O65" s="129">
        <f>O66</f>
        <v>380794</v>
      </c>
      <c r="P65" s="121">
        <f>P66</f>
        <v>380794</v>
      </c>
      <c r="Q65" s="127">
        <f>Q66</f>
        <v>261741</v>
      </c>
      <c r="R65" s="100">
        <f t="shared" si="22"/>
        <v>380794</v>
      </c>
    </row>
    <row r="66" spans="1:18" s="134" customFormat="1" ht="75">
      <c r="A66" s="133"/>
      <c r="B66" s="272" t="s">
        <v>102</v>
      </c>
      <c r="C66" s="272" t="s">
        <v>100</v>
      </c>
      <c r="D66" s="272" t="s">
        <v>101</v>
      </c>
      <c r="E66" s="118" t="s">
        <v>103</v>
      </c>
      <c r="F66" s="112"/>
      <c r="G66" s="113"/>
      <c r="H66" s="113"/>
      <c r="I66" s="113"/>
      <c r="J66" s="115"/>
      <c r="K66" s="121">
        <v>380794</v>
      </c>
      <c r="L66" s="115"/>
      <c r="M66" s="115"/>
      <c r="N66" s="115"/>
      <c r="O66" s="115">
        <v>380794</v>
      </c>
      <c r="P66" s="114">
        <v>380794</v>
      </c>
      <c r="Q66" s="122">
        <v>261741</v>
      </c>
      <c r="R66" s="100">
        <f t="shared" si="22"/>
        <v>380794</v>
      </c>
    </row>
    <row r="67" spans="1:18" s="134" customFormat="1" ht="83.25" customHeight="1">
      <c r="A67" s="133"/>
      <c r="B67" s="245" t="s">
        <v>207</v>
      </c>
      <c r="C67" s="245"/>
      <c r="D67" s="245"/>
      <c r="E67" s="236" t="s">
        <v>326</v>
      </c>
      <c r="F67" s="244">
        <f>F68</f>
        <v>67434356</v>
      </c>
      <c r="G67" s="244">
        <f aca="true" t="shared" si="28" ref="G67:Q67">G68</f>
        <v>67434356</v>
      </c>
      <c r="H67" s="244">
        <f t="shared" si="28"/>
        <v>2488240</v>
      </c>
      <c r="I67" s="244">
        <f t="shared" si="28"/>
        <v>42356</v>
      </c>
      <c r="J67" s="244">
        <f t="shared" si="28"/>
        <v>0</v>
      </c>
      <c r="K67" s="244">
        <f t="shared" si="28"/>
        <v>0</v>
      </c>
      <c r="L67" s="244">
        <f t="shared" si="28"/>
        <v>0</v>
      </c>
      <c r="M67" s="244">
        <f t="shared" si="28"/>
        <v>0</v>
      </c>
      <c r="N67" s="244">
        <f t="shared" si="28"/>
        <v>0</v>
      </c>
      <c r="O67" s="244">
        <f t="shared" si="28"/>
        <v>0</v>
      </c>
      <c r="P67" s="244">
        <f t="shared" si="28"/>
        <v>0</v>
      </c>
      <c r="Q67" s="250">
        <f t="shared" si="28"/>
        <v>0</v>
      </c>
      <c r="R67" s="100">
        <f t="shared" si="22"/>
        <v>67434356</v>
      </c>
    </row>
    <row r="68" spans="1:18" s="134" customFormat="1" ht="58.5">
      <c r="A68" s="133"/>
      <c r="B68" s="238" t="s">
        <v>208</v>
      </c>
      <c r="C68" s="238"/>
      <c r="D68" s="238"/>
      <c r="E68" s="251" t="s">
        <v>326</v>
      </c>
      <c r="F68" s="250">
        <f>F69+F71</f>
        <v>67434356</v>
      </c>
      <c r="G68" s="250">
        <f aca="true" t="shared" si="29" ref="G68:Q68">G69+G71</f>
        <v>67434356</v>
      </c>
      <c r="H68" s="250">
        <f t="shared" si="29"/>
        <v>2488240</v>
      </c>
      <c r="I68" s="250">
        <f t="shared" si="29"/>
        <v>42356</v>
      </c>
      <c r="J68" s="250">
        <f t="shared" si="29"/>
        <v>0</v>
      </c>
      <c r="K68" s="250">
        <f t="shared" si="29"/>
        <v>0</v>
      </c>
      <c r="L68" s="250">
        <f t="shared" si="29"/>
        <v>0</v>
      </c>
      <c r="M68" s="250">
        <f t="shared" si="29"/>
        <v>0</v>
      </c>
      <c r="N68" s="250">
        <f t="shared" si="29"/>
        <v>0</v>
      </c>
      <c r="O68" s="250">
        <f t="shared" si="29"/>
        <v>0</v>
      </c>
      <c r="P68" s="250">
        <f t="shared" si="29"/>
        <v>0</v>
      </c>
      <c r="Q68" s="250">
        <f t="shared" si="29"/>
        <v>0</v>
      </c>
      <c r="R68" s="100">
        <f t="shared" si="22"/>
        <v>67434356</v>
      </c>
    </row>
    <row r="69" spans="1:18" s="134" customFormat="1" ht="22.5" customHeight="1">
      <c r="A69" s="133"/>
      <c r="B69" s="230" t="s">
        <v>465</v>
      </c>
      <c r="C69" s="103" t="s">
        <v>466</v>
      </c>
      <c r="D69" s="230" t="s">
        <v>465</v>
      </c>
      <c r="E69" s="104" t="s">
        <v>372</v>
      </c>
      <c r="F69" s="121">
        <f>F70</f>
        <v>3165656</v>
      </c>
      <c r="G69" s="121">
        <f aca="true" t="shared" si="30" ref="G69:Q69">G70</f>
        <v>3165656</v>
      </c>
      <c r="H69" s="121">
        <f t="shared" si="30"/>
        <v>2488240</v>
      </c>
      <c r="I69" s="121">
        <f t="shared" si="30"/>
        <v>42356</v>
      </c>
      <c r="J69" s="121">
        <f t="shared" si="30"/>
        <v>0</v>
      </c>
      <c r="K69" s="121">
        <f t="shared" si="30"/>
        <v>0</v>
      </c>
      <c r="L69" s="121">
        <f t="shared" si="30"/>
        <v>0</v>
      </c>
      <c r="M69" s="121">
        <f t="shared" si="30"/>
        <v>0</v>
      </c>
      <c r="N69" s="121">
        <f t="shared" si="30"/>
        <v>0</v>
      </c>
      <c r="O69" s="121">
        <f t="shared" si="30"/>
        <v>0</v>
      </c>
      <c r="P69" s="121">
        <f t="shared" si="30"/>
        <v>0</v>
      </c>
      <c r="Q69" s="127">
        <f t="shared" si="30"/>
        <v>0</v>
      </c>
      <c r="R69" s="100">
        <f t="shared" si="22"/>
        <v>3165656</v>
      </c>
    </row>
    <row r="70" spans="1:18" s="134" customFormat="1" ht="68.25" customHeight="1">
      <c r="A70" s="133"/>
      <c r="B70" s="108" t="s">
        <v>209</v>
      </c>
      <c r="C70" s="108" t="s">
        <v>339</v>
      </c>
      <c r="D70" s="108" t="s">
        <v>191</v>
      </c>
      <c r="E70" s="240" t="s">
        <v>341</v>
      </c>
      <c r="F70" s="121">
        <v>3165656</v>
      </c>
      <c r="G70" s="114">
        <v>3165656</v>
      </c>
      <c r="H70" s="114">
        <v>2488240</v>
      </c>
      <c r="I70" s="114">
        <v>42356</v>
      </c>
      <c r="J70" s="121"/>
      <c r="K70" s="121"/>
      <c r="L70" s="114"/>
      <c r="M70" s="114"/>
      <c r="N70" s="114"/>
      <c r="O70" s="114"/>
      <c r="P70" s="114"/>
      <c r="Q70" s="122"/>
      <c r="R70" s="100">
        <f t="shared" si="22"/>
        <v>3165656</v>
      </c>
    </row>
    <row r="71" spans="1:18" ht="30.75" customHeight="1">
      <c r="A71" s="107"/>
      <c r="B71" s="230" t="s">
        <v>465</v>
      </c>
      <c r="C71" s="248" t="s">
        <v>385</v>
      </c>
      <c r="D71" s="247" t="s">
        <v>465</v>
      </c>
      <c r="E71" s="378" t="s">
        <v>384</v>
      </c>
      <c r="F71" s="112">
        <f>F72+F75+F78+F82+F90+F91+F97+F98+F100+F99</f>
        <v>64268700</v>
      </c>
      <c r="G71" s="112">
        <f>G72+G75+G78+G82+G90+G91+G97+G98+G100+G99</f>
        <v>64268700</v>
      </c>
      <c r="H71" s="112">
        <f aca="true" t="shared" si="31" ref="H71:Q71">H72+H75+H78+H82+H90+H91+H97+H98+H100+H99+H92</f>
        <v>0</v>
      </c>
      <c r="I71" s="112">
        <f t="shared" si="31"/>
        <v>0</v>
      </c>
      <c r="J71" s="112">
        <f t="shared" si="31"/>
        <v>0</v>
      </c>
      <c r="K71" s="112">
        <f t="shared" si="31"/>
        <v>0</v>
      </c>
      <c r="L71" s="112">
        <f t="shared" si="31"/>
        <v>0</v>
      </c>
      <c r="M71" s="112">
        <f t="shared" si="31"/>
        <v>0</v>
      </c>
      <c r="N71" s="112">
        <f t="shared" si="31"/>
        <v>0</v>
      </c>
      <c r="O71" s="112">
        <f t="shared" si="31"/>
        <v>0</v>
      </c>
      <c r="P71" s="112">
        <f t="shared" si="31"/>
        <v>0</v>
      </c>
      <c r="Q71" s="112">
        <f t="shared" si="31"/>
        <v>0</v>
      </c>
      <c r="R71" s="100">
        <f t="shared" si="22"/>
        <v>64268700</v>
      </c>
    </row>
    <row r="72" spans="1:18" s="134" customFormat="1" ht="96" customHeight="1">
      <c r="A72" s="133"/>
      <c r="B72" s="379" t="s">
        <v>215</v>
      </c>
      <c r="C72" s="379" t="s">
        <v>414</v>
      </c>
      <c r="D72" s="386" t="s">
        <v>465</v>
      </c>
      <c r="E72" s="381" t="s">
        <v>5</v>
      </c>
      <c r="F72" s="119">
        <f>F73+F74</f>
        <v>44381400</v>
      </c>
      <c r="G72" s="119">
        <f aca="true" t="shared" si="32" ref="G72:Q72">G73+G74</f>
        <v>44381400</v>
      </c>
      <c r="H72" s="119">
        <f t="shared" si="32"/>
        <v>0</v>
      </c>
      <c r="I72" s="119">
        <f t="shared" si="32"/>
        <v>0</v>
      </c>
      <c r="J72" s="119">
        <f t="shared" si="32"/>
        <v>0</v>
      </c>
      <c r="K72" s="119">
        <f t="shared" si="32"/>
        <v>0</v>
      </c>
      <c r="L72" s="119">
        <f t="shared" si="32"/>
        <v>0</v>
      </c>
      <c r="M72" s="119">
        <f t="shared" si="32"/>
        <v>0</v>
      </c>
      <c r="N72" s="119">
        <f t="shared" si="32"/>
        <v>0</v>
      </c>
      <c r="O72" s="119">
        <f t="shared" si="32"/>
        <v>0</v>
      </c>
      <c r="P72" s="119">
        <f t="shared" si="32"/>
        <v>0</v>
      </c>
      <c r="Q72" s="119">
        <f t="shared" si="32"/>
        <v>0</v>
      </c>
      <c r="R72" s="100">
        <f t="shared" si="22"/>
        <v>44381400</v>
      </c>
    </row>
    <row r="73" spans="1:18" s="137" customFormat="1" ht="66" customHeight="1">
      <c r="A73" s="135"/>
      <c r="B73" s="387" t="s">
        <v>216</v>
      </c>
      <c r="C73" s="275" t="s">
        <v>415</v>
      </c>
      <c r="D73" s="275" t="s">
        <v>327</v>
      </c>
      <c r="E73" s="249" t="s">
        <v>217</v>
      </c>
      <c r="F73" s="112">
        <v>5000000</v>
      </c>
      <c r="G73" s="113">
        <v>5000000</v>
      </c>
      <c r="H73" s="112"/>
      <c r="I73" s="112"/>
      <c r="J73" s="136"/>
      <c r="K73" s="114">
        <v>0</v>
      </c>
      <c r="L73" s="136"/>
      <c r="M73" s="136"/>
      <c r="N73" s="136"/>
      <c r="O73" s="136"/>
      <c r="P73" s="116"/>
      <c r="Q73" s="116"/>
      <c r="R73" s="100">
        <f t="shared" si="22"/>
        <v>5000000</v>
      </c>
    </row>
    <row r="74" spans="1:18" s="137" customFormat="1" ht="59.25" customHeight="1">
      <c r="A74" s="135"/>
      <c r="B74" s="387" t="s">
        <v>218</v>
      </c>
      <c r="C74" s="275" t="s">
        <v>416</v>
      </c>
      <c r="D74" s="275" t="s">
        <v>329</v>
      </c>
      <c r="E74" s="249" t="s">
        <v>6</v>
      </c>
      <c r="F74" s="112">
        <v>39381400</v>
      </c>
      <c r="G74" s="113">
        <v>39381400</v>
      </c>
      <c r="H74" s="112"/>
      <c r="I74" s="112"/>
      <c r="J74" s="136"/>
      <c r="K74" s="114"/>
      <c r="L74" s="136"/>
      <c r="M74" s="136"/>
      <c r="N74" s="136"/>
      <c r="O74" s="136"/>
      <c r="P74" s="116"/>
      <c r="Q74" s="116"/>
      <c r="R74" s="100">
        <f t="shared" si="22"/>
        <v>39381400</v>
      </c>
    </row>
    <row r="75" spans="1:18" s="137" customFormat="1" ht="58.5" customHeight="1">
      <c r="A75" s="135"/>
      <c r="B75" s="387" t="s">
        <v>219</v>
      </c>
      <c r="C75" s="275" t="s">
        <v>417</v>
      </c>
      <c r="D75" s="388" t="s">
        <v>465</v>
      </c>
      <c r="E75" s="118" t="s">
        <v>7</v>
      </c>
      <c r="F75" s="112">
        <f>F76+F77</f>
        <v>1394100</v>
      </c>
      <c r="G75" s="112">
        <f aca="true" t="shared" si="33" ref="G75:Q75">G76+G77</f>
        <v>1394100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2"/>
        <v>1394100</v>
      </c>
    </row>
    <row r="76" spans="1:18" ht="64.5" customHeight="1">
      <c r="A76" s="107"/>
      <c r="B76" s="387" t="s">
        <v>220</v>
      </c>
      <c r="C76" s="275" t="s">
        <v>418</v>
      </c>
      <c r="D76" s="275" t="s">
        <v>327</v>
      </c>
      <c r="E76" s="249" t="s">
        <v>7</v>
      </c>
      <c r="F76" s="112">
        <v>77938</v>
      </c>
      <c r="G76" s="113">
        <v>77938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2"/>
        <v>77938</v>
      </c>
    </row>
    <row r="77" spans="1:18" ht="62.25" customHeight="1">
      <c r="A77" s="107"/>
      <c r="B77" s="387" t="s">
        <v>221</v>
      </c>
      <c r="C77" s="275" t="s">
        <v>419</v>
      </c>
      <c r="D77" s="275" t="s">
        <v>329</v>
      </c>
      <c r="E77" s="249" t="s">
        <v>8</v>
      </c>
      <c r="F77" s="112">
        <v>1316162</v>
      </c>
      <c r="G77" s="113">
        <v>1316162</v>
      </c>
      <c r="H77" s="112"/>
      <c r="I77" s="112"/>
      <c r="J77" s="136"/>
      <c r="K77" s="114">
        <v>0</v>
      </c>
      <c r="L77" s="136"/>
      <c r="M77" s="136"/>
      <c r="N77" s="136"/>
      <c r="O77" s="136"/>
      <c r="P77" s="116"/>
      <c r="Q77" s="116"/>
      <c r="R77" s="100">
        <f t="shared" si="22"/>
        <v>1316162</v>
      </c>
    </row>
    <row r="78" spans="1:18" s="131" customFormat="1" ht="77.25" customHeight="1">
      <c r="A78" s="139"/>
      <c r="B78" s="387" t="s">
        <v>225</v>
      </c>
      <c r="C78" s="117" t="s">
        <v>222</v>
      </c>
      <c r="D78" s="388" t="s">
        <v>465</v>
      </c>
      <c r="E78" s="118" t="s">
        <v>226</v>
      </c>
      <c r="F78" s="112">
        <f>F79+F80+F81</f>
        <v>2378</v>
      </c>
      <c r="G78" s="112">
        <f aca="true" t="shared" si="34" ref="G78:Q78">G79+G80+G81</f>
        <v>2378</v>
      </c>
      <c r="H78" s="112">
        <f t="shared" si="34"/>
        <v>0</v>
      </c>
      <c r="I78" s="112">
        <f t="shared" si="34"/>
        <v>0</v>
      </c>
      <c r="J78" s="112">
        <f t="shared" si="34"/>
        <v>0</v>
      </c>
      <c r="K78" s="112">
        <f t="shared" si="34"/>
        <v>0</v>
      </c>
      <c r="L78" s="112">
        <f t="shared" si="34"/>
        <v>0</v>
      </c>
      <c r="M78" s="112">
        <f t="shared" si="34"/>
        <v>0</v>
      </c>
      <c r="N78" s="112">
        <f t="shared" si="34"/>
        <v>0</v>
      </c>
      <c r="O78" s="112">
        <f t="shared" si="34"/>
        <v>0</v>
      </c>
      <c r="P78" s="112">
        <f t="shared" si="34"/>
        <v>0</v>
      </c>
      <c r="Q78" s="112">
        <f t="shared" si="34"/>
        <v>0</v>
      </c>
      <c r="R78" s="100">
        <f t="shared" si="22"/>
        <v>2378</v>
      </c>
    </row>
    <row r="79" spans="1:18" s="131" customFormat="1" ht="49.5" customHeight="1">
      <c r="A79" s="139"/>
      <c r="B79" s="385" t="s">
        <v>227</v>
      </c>
      <c r="C79" s="111" t="s">
        <v>228</v>
      </c>
      <c r="D79" s="111" t="s">
        <v>327</v>
      </c>
      <c r="E79" s="118" t="s">
        <v>229</v>
      </c>
      <c r="F79" s="112">
        <v>2378</v>
      </c>
      <c r="G79" s="113">
        <v>2378</v>
      </c>
      <c r="H79" s="112"/>
      <c r="I79" s="112"/>
      <c r="J79" s="136"/>
      <c r="K79" s="114"/>
      <c r="L79" s="136"/>
      <c r="M79" s="136"/>
      <c r="N79" s="136"/>
      <c r="O79" s="136"/>
      <c r="P79" s="116"/>
      <c r="Q79" s="116"/>
      <c r="R79" s="100">
        <f t="shared" si="22"/>
        <v>2378</v>
      </c>
    </row>
    <row r="80" spans="1:18" s="131" customFormat="1" ht="51" customHeight="1" hidden="1">
      <c r="A80" s="139"/>
      <c r="B80" s="385" t="s">
        <v>230</v>
      </c>
      <c r="C80" s="111" t="s">
        <v>231</v>
      </c>
      <c r="D80" s="111" t="s">
        <v>328</v>
      </c>
      <c r="E80" s="118" t="s">
        <v>223</v>
      </c>
      <c r="F80" s="112"/>
      <c r="G80" s="113"/>
      <c r="H80" s="112"/>
      <c r="I80" s="112"/>
      <c r="J80" s="136"/>
      <c r="K80" s="114"/>
      <c r="L80" s="136"/>
      <c r="M80" s="136"/>
      <c r="N80" s="136"/>
      <c r="O80" s="136"/>
      <c r="P80" s="116"/>
      <c r="Q80" s="116"/>
      <c r="R80" s="100">
        <f t="shared" si="22"/>
        <v>0</v>
      </c>
    </row>
    <row r="81" spans="1:18" s="131" customFormat="1" ht="64.5" customHeight="1" hidden="1">
      <c r="A81" s="139"/>
      <c r="B81" s="385" t="s">
        <v>232</v>
      </c>
      <c r="C81" s="111" t="s">
        <v>233</v>
      </c>
      <c r="D81" s="111" t="s">
        <v>328</v>
      </c>
      <c r="E81" s="118" t="s">
        <v>224</v>
      </c>
      <c r="F81" s="112"/>
      <c r="G81" s="113"/>
      <c r="H81" s="112"/>
      <c r="I81" s="112"/>
      <c r="J81" s="136"/>
      <c r="K81" s="114"/>
      <c r="L81" s="136"/>
      <c r="M81" s="136"/>
      <c r="N81" s="136"/>
      <c r="O81" s="136"/>
      <c r="P81" s="116"/>
      <c r="Q81" s="116"/>
      <c r="R81" s="100">
        <f t="shared" si="22"/>
        <v>0</v>
      </c>
    </row>
    <row r="82" spans="1:18" s="131" customFormat="1" ht="64.5" customHeight="1">
      <c r="A82" s="139"/>
      <c r="B82" s="387" t="s">
        <v>234</v>
      </c>
      <c r="C82" s="275" t="s">
        <v>422</v>
      </c>
      <c r="D82" s="388" t="s">
        <v>465</v>
      </c>
      <c r="E82" s="118" t="s">
        <v>44</v>
      </c>
      <c r="F82" s="112">
        <f>F83+F84+F85+F86+F87+F88+F89</f>
        <v>11773360</v>
      </c>
      <c r="G82" s="112">
        <f aca="true" t="shared" si="35" ref="G82:Q82">G83+G84+G85+G86+G87+G88+G89</f>
        <v>11773360</v>
      </c>
      <c r="H82" s="112">
        <f t="shared" si="35"/>
        <v>0</v>
      </c>
      <c r="I82" s="112">
        <f t="shared" si="35"/>
        <v>0</v>
      </c>
      <c r="J82" s="112">
        <f t="shared" si="35"/>
        <v>0</v>
      </c>
      <c r="K82" s="112">
        <f t="shared" si="35"/>
        <v>0</v>
      </c>
      <c r="L82" s="112">
        <f t="shared" si="35"/>
        <v>0</v>
      </c>
      <c r="M82" s="112">
        <f t="shared" si="35"/>
        <v>0</v>
      </c>
      <c r="N82" s="112">
        <f t="shared" si="35"/>
        <v>0</v>
      </c>
      <c r="O82" s="112">
        <f t="shared" si="35"/>
        <v>0</v>
      </c>
      <c r="P82" s="112">
        <f t="shared" si="35"/>
        <v>0</v>
      </c>
      <c r="Q82" s="112">
        <f t="shared" si="35"/>
        <v>0</v>
      </c>
      <c r="R82" s="100">
        <f t="shared" si="22"/>
        <v>11773360</v>
      </c>
    </row>
    <row r="83" spans="1:18" ht="35.25" customHeight="1">
      <c r="A83" s="107"/>
      <c r="B83" s="387" t="s">
        <v>235</v>
      </c>
      <c r="C83" s="275" t="s">
        <v>423</v>
      </c>
      <c r="D83" s="275" t="s">
        <v>324</v>
      </c>
      <c r="E83" s="118" t="s">
        <v>9</v>
      </c>
      <c r="F83" s="112">
        <v>88000</v>
      </c>
      <c r="G83" s="113">
        <v>88000</v>
      </c>
      <c r="H83" s="105"/>
      <c r="I83" s="105"/>
      <c r="J83" s="105"/>
      <c r="K83" s="105"/>
      <c r="L83" s="105">
        <v>0</v>
      </c>
      <c r="M83" s="105">
        <v>0</v>
      </c>
      <c r="N83" s="105">
        <v>0</v>
      </c>
      <c r="O83" s="105"/>
      <c r="P83" s="105"/>
      <c r="Q83" s="105"/>
      <c r="R83" s="100">
        <f t="shared" si="22"/>
        <v>88000</v>
      </c>
    </row>
    <row r="84" spans="1:18" ht="37.5" hidden="1">
      <c r="A84" s="107"/>
      <c r="B84" s="387" t="s">
        <v>236</v>
      </c>
      <c r="C84" s="275" t="s">
        <v>424</v>
      </c>
      <c r="D84" s="275" t="s">
        <v>324</v>
      </c>
      <c r="E84" s="118" t="s">
        <v>237</v>
      </c>
      <c r="F84" s="112"/>
      <c r="G84" s="113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2"/>
        <v>0</v>
      </c>
    </row>
    <row r="85" spans="1:18" ht="18.75">
      <c r="A85" s="107"/>
      <c r="B85" s="387" t="s">
        <v>238</v>
      </c>
      <c r="C85" s="275" t="s">
        <v>425</v>
      </c>
      <c r="D85" s="275" t="s">
        <v>324</v>
      </c>
      <c r="E85" s="118" t="s">
        <v>10</v>
      </c>
      <c r="F85" s="112">
        <v>6055000</v>
      </c>
      <c r="G85" s="113">
        <v>6055000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2"/>
        <v>6055000</v>
      </c>
    </row>
    <row r="86" spans="1:18" ht="36.75" customHeight="1">
      <c r="A86" s="107"/>
      <c r="B86" s="387" t="s">
        <v>239</v>
      </c>
      <c r="C86" s="275" t="s">
        <v>426</v>
      </c>
      <c r="D86" s="275" t="s">
        <v>324</v>
      </c>
      <c r="E86" s="118" t="s">
        <v>11</v>
      </c>
      <c r="F86" s="112">
        <v>1100000</v>
      </c>
      <c r="G86" s="113">
        <v>1100000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0">
        <f t="shared" si="22"/>
        <v>1100000</v>
      </c>
    </row>
    <row r="87" spans="1:18" ht="33.75" customHeight="1">
      <c r="A87" s="107"/>
      <c r="B87" s="387" t="s">
        <v>240</v>
      </c>
      <c r="C87" s="275" t="s">
        <v>427</v>
      </c>
      <c r="D87" s="275" t="s">
        <v>324</v>
      </c>
      <c r="E87" s="118" t="s">
        <v>12</v>
      </c>
      <c r="F87" s="112">
        <v>1800060</v>
      </c>
      <c r="G87" s="113">
        <v>1800060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0">
        <f t="shared" si="22"/>
        <v>1800060</v>
      </c>
    </row>
    <row r="88" spans="1:18" ht="32.25" customHeight="1">
      <c r="A88" s="107"/>
      <c r="B88" s="387" t="s">
        <v>241</v>
      </c>
      <c r="C88" s="275" t="s">
        <v>428</v>
      </c>
      <c r="D88" s="275" t="s">
        <v>324</v>
      </c>
      <c r="E88" s="118" t="s">
        <v>13</v>
      </c>
      <c r="F88" s="112">
        <v>30000</v>
      </c>
      <c r="G88" s="113">
        <v>30000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0">
        <f t="shared" si="22"/>
        <v>30000</v>
      </c>
    </row>
    <row r="89" spans="1:18" ht="37.5">
      <c r="A89" s="107"/>
      <c r="B89" s="387" t="s">
        <v>45</v>
      </c>
      <c r="C89" s="275" t="s">
        <v>46</v>
      </c>
      <c r="D89" s="275" t="s">
        <v>324</v>
      </c>
      <c r="E89" s="118" t="s">
        <v>14</v>
      </c>
      <c r="F89" s="112">
        <v>2700300</v>
      </c>
      <c r="G89" s="113">
        <v>2700300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22"/>
        <v>2700300</v>
      </c>
    </row>
    <row r="90" spans="1:18" ht="56.25">
      <c r="A90" s="107"/>
      <c r="B90" s="387" t="s">
        <v>243</v>
      </c>
      <c r="C90" s="275" t="s">
        <v>429</v>
      </c>
      <c r="D90" s="275" t="s">
        <v>328</v>
      </c>
      <c r="E90" s="242" t="s">
        <v>21</v>
      </c>
      <c r="F90" s="112">
        <v>71900</v>
      </c>
      <c r="G90" s="113">
        <v>71900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22"/>
        <v>71900</v>
      </c>
    </row>
    <row r="91" spans="1:18" ht="193.5" customHeight="1">
      <c r="A91" s="107"/>
      <c r="B91" s="387" t="s">
        <v>244</v>
      </c>
      <c r="C91" s="272" t="s">
        <v>430</v>
      </c>
      <c r="D91" s="272" t="s">
        <v>465</v>
      </c>
      <c r="E91" s="118" t="s">
        <v>47</v>
      </c>
      <c r="F91" s="112">
        <f>F92+F93+F94+F96+F95</f>
        <v>5054640</v>
      </c>
      <c r="G91" s="112">
        <f>G92+G93+G94+G96+G95</f>
        <v>5054640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aca="true" t="shared" si="36" ref="R91:R128">F91+K91</f>
        <v>5054640</v>
      </c>
    </row>
    <row r="92" spans="1:18" ht="56.25" customHeight="1">
      <c r="A92" s="107"/>
      <c r="B92" s="387" t="s">
        <v>520</v>
      </c>
      <c r="C92" s="272" t="s">
        <v>521</v>
      </c>
      <c r="D92" s="272" t="s">
        <v>330</v>
      </c>
      <c r="E92" s="118" t="s">
        <v>242</v>
      </c>
      <c r="F92" s="112">
        <v>3549940</v>
      </c>
      <c r="G92" s="113">
        <v>3549940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6"/>
        <v>3549940</v>
      </c>
    </row>
    <row r="93" spans="1:18" ht="77.25" customHeight="1">
      <c r="A93" s="107"/>
      <c r="B93" s="387" t="s">
        <v>556</v>
      </c>
      <c r="C93" s="272" t="s">
        <v>565</v>
      </c>
      <c r="D93" s="272" t="s">
        <v>330</v>
      </c>
      <c r="E93" s="118" t="s">
        <v>564</v>
      </c>
      <c r="F93" s="112">
        <v>798000</v>
      </c>
      <c r="G93" s="113">
        <v>798000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6"/>
        <v>798000</v>
      </c>
    </row>
    <row r="94" spans="1:18" ht="63.75" customHeight="1">
      <c r="A94" s="107"/>
      <c r="B94" s="387" t="s">
        <v>567</v>
      </c>
      <c r="C94" s="272" t="s">
        <v>568</v>
      </c>
      <c r="D94" s="272" t="s">
        <v>330</v>
      </c>
      <c r="E94" s="118" t="s">
        <v>566</v>
      </c>
      <c r="F94" s="112">
        <v>665700</v>
      </c>
      <c r="G94" s="113">
        <v>665700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6"/>
        <v>665700</v>
      </c>
    </row>
    <row r="95" spans="1:18" ht="75.75" customHeight="1">
      <c r="A95" s="107"/>
      <c r="B95" s="535" t="s">
        <v>398</v>
      </c>
      <c r="C95" s="536">
        <v>3084</v>
      </c>
      <c r="D95" s="537">
        <v>1040</v>
      </c>
      <c r="E95" s="538" t="s">
        <v>399</v>
      </c>
      <c r="F95" s="112">
        <v>35000</v>
      </c>
      <c r="G95" s="113">
        <v>35000</v>
      </c>
      <c r="H95" s="136"/>
      <c r="I95" s="136"/>
      <c r="J95" s="136"/>
      <c r="K95" s="114"/>
      <c r="L95" s="136"/>
      <c r="M95" s="136"/>
      <c r="N95" s="136"/>
      <c r="O95" s="136"/>
      <c r="P95" s="116"/>
      <c r="Q95" s="116"/>
      <c r="R95" s="100">
        <f t="shared" si="36"/>
        <v>35000</v>
      </c>
    </row>
    <row r="96" spans="1:18" ht="87.75" customHeight="1">
      <c r="A96" s="107"/>
      <c r="B96" s="387" t="s">
        <v>569</v>
      </c>
      <c r="C96" s="272" t="s">
        <v>570</v>
      </c>
      <c r="D96" s="272" t="s">
        <v>330</v>
      </c>
      <c r="E96" s="118" t="s">
        <v>571</v>
      </c>
      <c r="F96" s="112">
        <v>6000</v>
      </c>
      <c r="G96" s="113">
        <v>6000</v>
      </c>
      <c r="H96" s="136"/>
      <c r="I96" s="136"/>
      <c r="J96" s="136"/>
      <c r="K96" s="114"/>
      <c r="L96" s="136"/>
      <c r="M96" s="136"/>
      <c r="N96" s="136"/>
      <c r="O96" s="136"/>
      <c r="P96" s="116"/>
      <c r="Q96" s="116"/>
      <c r="R96" s="100">
        <f t="shared" si="36"/>
        <v>6000</v>
      </c>
    </row>
    <row r="97" spans="1:18" ht="37.5">
      <c r="A97" s="107"/>
      <c r="B97" s="387" t="s">
        <v>245</v>
      </c>
      <c r="C97" s="272" t="s">
        <v>431</v>
      </c>
      <c r="D97" s="272" t="s">
        <v>327</v>
      </c>
      <c r="E97" s="118" t="s">
        <v>48</v>
      </c>
      <c r="F97" s="112">
        <v>13200</v>
      </c>
      <c r="G97" s="113">
        <v>13200</v>
      </c>
      <c r="H97" s="136"/>
      <c r="I97" s="136"/>
      <c r="J97" s="136"/>
      <c r="K97" s="114"/>
      <c r="L97" s="136"/>
      <c r="M97" s="136"/>
      <c r="N97" s="136"/>
      <c r="O97" s="136"/>
      <c r="P97" s="116"/>
      <c r="Q97" s="116"/>
      <c r="R97" s="100">
        <f>F97+K97</f>
        <v>13200</v>
      </c>
    </row>
    <row r="98" spans="1:18" ht="115.5" customHeight="1">
      <c r="A98" s="107"/>
      <c r="B98" s="387" t="s">
        <v>252</v>
      </c>
      <c r="C98" s="272" t="s">
        <v>408</v>
      </c>
      <c r="D98" s="388" t="s">
        <v>465</v>
      </c>
      <c r="E98" s="118" t="s">
        <v>251</v>
      </c>
      <c r="F98" s="112">
        <v>181002</v>
      </c>
      <c r="G98" s="113">
        <v>181002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00">
        <f>F98+K98</f>
        <v>181002</v>
      </c>
    </row>
    <row r="99" spans="1:18" ht="237" customHeight="1">
      <c r="A99" s="107"/>
      <c r="B99" s="387" t="s">
        <v>63</v>
      </c>
      <c r="C99" s="272" t="s">
        <v>205</v>
      </c>
      <c r="D99" s="388">
        <v>1040</v>
      </c>
      <c r="E99" s="118" t="s">
        <v>214</v>
      </c>
      <c r="F99" s="112">
        <v>947100</v>
      </c>
      <c r="G99" s="113">
        <v>947100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00">
        <f>F99+K99</f>
        <v>947100</v>
      </c>
    </row>
    <row r="100" spans="1:18" ht="18.75">
      <c r="A100" s="107"/>
      <c r="B100" s="275" t="s">
        <v>253</v>
      </c>
      <c r="C100" s="272" t="s">
        <v>247</v>
      </c>
      <c r="D100" s="388" t="s">
        <v>465</v>
      </c>
      <c r="E100" s="241" t="s">
        <v>206</v>
      </c>
      <c r="F100" s="112">
        <f>F101</f>
        <v>449620</v>
      </c>
      <c r="G100" s="112">
        <f aca="true" t="shared" si="37" ref="G100:Q100">G101</f>
        <v>449620</v>
      </c>
      <c r="H100" s="112">
        <f t="shared" si="37"/>
        <v>0</v>
      </c>
      <c r="I100" s="112">
        <f t="shared" si="37"/>
        <v>0</v>
      </c>
      <c r="J100" s="112">
        <f t="shared" si="37"/>
        <v>0</v>
      </c>
      <c r="K100" s="112">
        <f t="shared" si="37"/>
        <v>0</v>
      </c>
      <c r="L100" s="112">
        <f t="shared" si="37"/>
        <v>0</v>
      </c>
      <c r="M100" s="112">
        <f t="shared" si="37"/>
        <v>0</v>
      </c>
      <c r="N100" s="112">
        <f t="shared" si="37"/>
        <v>0</v>
      </c>
      <c r="O100" s="112">
        <f t="shared" si="37"/>
        <v>0</v>
      </c>
      <c r="P100" s="112">
        <f t="shared" si="37"/>
        <v>0</v>
      </c>
      <c r="Q100" s="112">
        <f t="shared" si="37"/>
        <v>0</v>
      </c>
      <c r="R100" s="100">
        <f t="shared" si="36"/>
        <v>449620</v>
      </c>
    </row>
    <row r="101" spans="1:18" ht="37.5">
      <c r="A101" s="107"/>
      <c r="B101" s="108" t="s">
        <v>254</v>
      </c>
      <c r="C101" s="108" t="s">
        <v>249</v>
      </c>
      <c r="D101" s="108" t="s">
        <v>468</v>
      </c>
      <c r="E101" s="240" t="s">
        <v>250</v>
      </c>
      <c r="F101" s="112">
        <v>449620</v>
      </c>
      <c r="G101" s="113">
        <v>449620</v>
      </c>
      <c r="H101" s="136"/>
      <c r="I101" s="136"/>
      <c r="J101" s="136"/>
      <c r="K101" s="114"/>
      <c r="L101" s="136"/>
      <c r="M101" s="136"/>
      <c r="N101" s="136"/>
      <c r="O101" s="136"/>
      <c r="P101" s="116"/>
      <c r="Q101" s="116"/>
      <c r="R101" s="100">
        <f t="shared" si="36"/>
        <v>449620</v>
      </c>
    </row>
    <row r="102" spans="1:18" ht="84.75" customHeight="1">
      <c r="A102" s="107"/>
      <c r="B102" s="243" t="s">
        <v>483</v>
      </c>
      <c r="C102" s="243"/>
      <c r="D102" s="243"/>
      <c r="E102" s="236" t="s">
        <v>331</v>
      </c>
      <c r="F102" s="244">
        <f>F103</f>
        <v>3532590</v>
      </c>
      <c r="G102" s="244">
        <f aca="true" t="shared" si="38" ref="G102:Q102">G103</f>
        <v>3532590</v>
      </c>
      <c r="H102" s="244">
        <f t="shared" si="38"/>
        <v>2320700</v>
      </c>
      <c r="I102" s="244">
        <f t="shared" si="38"/>
        <v>212150</v>
      </c>
      <c r="J102" s="244">
        <f t="shared" si="38"/>
        <v>0</v>
      </c>
      <c r="K102" s="244">
        <f t="shared" si="38"/>
        <v>109100</v>
      </c>
      <c r="L102" s="244">
        <f t="shared" si="38"/>
        <v>76100</v>
      </c>
      <c r="M102" s="244">
        <f t="shared" si="38"/>
        <v>42560</v>
      </c>
      <c r="N102" s="244">
        <f t="shared" si="38"/>
        <v>0</v>
      </c>
      <c r="O102" s="244">
        <f t="shared" si="38"/>
        <v>33000</v>
      </c>
      <c r="P102" s="244">
        <f t="shared" si="38"/>
        <v>33000</v>
      </c>
      <c r="Q102" s="244">
        <f t="shared" si="38"/>
        <v>0</v>
      </c>
      <c r="R102" s="100">
        <f t="shared" si="36"/>
        <v>3641690</v>
      </c>
    </row>
    <row r="103" spans="1:18" ht="60.75" customHeight="1">
      <c r="A103" s="107"/>
      <c r="B103" s="238" t="s">
        <v>484</v>
      </c>
      <c r="C103" s="238"/>
      <c r="D103" s="238"/>
      <c r="E103" s="251" t="s">
        <v>331</v>
      </c>
      <c r="F103" s="250">
        <f>F104+F108+F106</f>
        <v>3532590</v>
      </c>
      <c r="G103" s="250">
        <f aca="true" t="shared" si="39" ref="G103:Q103">G104+G108+G106</f>
        <v>3532590</v>
      </c>
      <c r="H103" s="250">
        <f t="shared" si="39"/>
        <v>2320700</v>
      </c>
      <c r="I103" s="250">
        <f t="shared" si="39"/>
        <v>212150</v>
      </c>
      <c r="J103" s="250">
        <f t="shared" si="39"/>
        <v>0</v>
      </c>
      <c r="K103" s="250">
        <f t="shared" si="39"/>
        <v>109100</v>
      </c>
      <c r="L103" s="250">
        <f t="shared" si="39"/>
        <v>76100</v>
      </c>
      <c r="M103" s="250">
        <f t="shared" si="39"/>
        <v>42560</v>
      </c>
      <c r="N103" s="250">
        <f t="shared" si="39"/>
        <v>0</v>
      </c>
      <c r="O103" s="250">
        <f t="shared" si="39"/>
        <v>33000</v>
      </c>
      <c r="P103" s="250">
        <f t="shared" si="39"/>
        <v>33000</v>
      </c>
      <c r="Q103" s="250">
        <f t="shared" si="39"/>
        <v>0</v>
      </c>
      <c r="R103" s="100">
        <f t="shared" si="36"/>
        <v>3641690</v>
      </c>
    </row>
    <row r="104" spans="1:18" ht="38.25" customHeight="1">
      <c r="A104" s="107"/>
      <c r="B104" s="230" t="s">
        <v>465</v>
      </c>
      <c r="C104" s="103" t="s">
        <v>466</v>
      </c>
      <c r="D104" s="230" t="s">
        <v>465</v>
      </c>
      <c r="E104" s="104" t="s">
        <v>372</v>
      </c>
      <c r="F104" s="127">
        <f>F105</f>
        <v>462000</v>
      </c>
      <c r="G104" s="127">
        <f aca="true" t="shared" si="40" ref="G104:Q104">G105</f>
        <v>462000</v>
      </c>
      <c r="H104" s="127">
        <f t="shared" si="40"/>
        <v>371000</v>
      </c>
      <c r="I104" s="127">
        <f t="shared" si="40"/>
        <v>0</v>
      </c>
      <c r="J104" s="127">
        <f t="shared" si="40"/>
        <v>0</v>
      </c>
      <c r="K104" s="127">
        <f t="shared" si="40"/>
        <v>0</v>
      </c>
      <c r="L104" s="127">
        <f t="shared" si="40"/>
        <v>0</v>
      </c>
      <c r="M104" s="127">
        <f t="shared" si="40"/>
        <v>0</v>
      </c>
      <c r="N104" s="127">
        <f t="shared" si="40"/>
        <v>0</v>
      </c>
      <c r="O104" s="127">
        <f t="shared" si="40"/>
        <v>0</v>
      </c>
      <c r="P104" s="127">
        <f t="shared" si="40"/>
        <v>0</v>
      </c>
      <c r="Q104" s="127">
        <f t="shared" si="40"/>
        <v>0</v>
      </c>
      <c r="R104" s="100">
        <f t="shared" si="36"/>
        <v>462000</v>
      </c>
    </row>
    <row r="105" spans="1:18" ht="66.75" customHeight="1">
      <c r="A105" s="107"/>
      <c r="B105" s="108" t="s">
        <v>210</v>
      </c>
      <c r="C105" s="108" t="s">
        <v>339</v>
      </c>
      <c r="D105" s="108" t="s">
        <v>191</v>
      </c>
      <c r="E105" s="240" t="s">
        <v>341</v>
      </c>
      <c r="F105" s="121">
        <v>462000</v>
      </c>
      <c r="G105" s="114">
        <v>462000</v>
      </c>
      <c r="H105" s="114">
        <v>371000</v>
      </c>
      <c r="I105" s="114"/>
      <c r="J105" s="121"/>
      <c r="K105" s="121"/>
      <c r="L105" s="114"/>
      <c r="M105" s="114"/>
      <c r="N105" s="114"/>
      <c r="O105" s="114"/>
      <c r="P105" s="114"/>
      <c r="Q105" s="122"/>
      <c r="R105" s="100">
        <f t="shared" si="36"/>
        <v>462000</v>
      </c>
    </row>
    <row r="106" spans="1:18" ht="36.75" customHeight="1">
      <c r="A106" s="107"/>
      <c r="B106" s="230" t="s">
        <v>465</v>
      </c>
      <c r="C106" s="103" t="s">
        <v>392</v>
      </c>
      <c r="D106" s="230" t="s">
        <v>465</v>
      </c>
      <c r="E106" s="104" t="s">
        <v>393</v>
      </c>
      <c r="F106" s="121">
        <f>F107</f>
        <v>1689850</v>
      </c>
      <c r="G106" s="121">
        <f aca="true" t="shared" si="41" ref="G106:Q106">G107</f>
        <v>1689850</v>
      </c>
      <c r="H106" s="121">
        <f t="shared" si="41"/>
        <v>1283600</v>
      </c>
      <c r="I106" s="121">
        <f t="shared" si="41"/>
        <v>73960</v>
      </c>
      <c r="J106" s="121">
        <f t="shared" si="41"/>
        <v>0</v>
      </c>
      <c r="K106" s="121">
        <f t="shared" si="41"/>
        <v>76100</v>
      </c>
      <c r="L106" s="121">
        <f t="shared" si="41"/>
        <v>76100</v>
      </c>
      <c r="M106" s="121">
        <f t="shared" si="41"/>
        <v>42560</v>
      </c>
      <c r="N106" s="121">
        <f t="shared" si="41"/>
        <v>0</v>
      </c>
      <c r="O106" s="121">
        <f t="shared" si="41"/>
        <v>0</v>
      </c>
      <c r="P106" s="121">
        <f t="shared" si="41"/>
        <v>0</v>
      </c>
      <c r="Q106" s="121">
        <f t="shared" si="41"/>
        <v>0</v>
      </c>
      <c r="R106" s="100">
        <f t="shared" si="36"/>
        <v>1765950</v>
      </c>
    </row>
    <row r="107" spans="1:18" ht="78.75" customHeight="1">
      <c r="A107" s="107"/>
      <c r="B107" s="389" t="s">
        <v>255</v>
      </c>
      <c r="C107" s="108" t="s">
        <v>256</v>
      </c>
      <c r="D107" s="389" t="s">
        <v>333</v>
      </c>
      <c r="E107" s="240" t="s">
        <v>259</v>
      </c>
      <c r="F107" s="121">
        <v>1689850</v>
      </c>
      <c r="G107" s="114">
        <v>1689850</v>
      </c>
      <c r="H107" s="114">
        <v>1283600</v>
      </c>
      <c r="I107" s="114">
        <v>73960</v>
      </c>
      <c r="J107" s="121"/>
      <c r="K107" s="121">
        <v>76100</v>
      </c>
      <c r="L107" s="114">
        <v>76100</v>
      </c>
      <c r="M107" s="114">
        <v>42560</v>
      </c>
      <c r="N107" s="114"/>
      <c r="O107" s="114"/>
      <c r="P107" s="114"/>
      <c r="Q107" s="121"/>
      <c r="R107" s="100">
        <f t="shared" si="36"/>
        <v>1765950</v>
      </c>
    </row>
    <row r="108" spans="1:18" ht="33.75" customHeight="1">
      <c r="A108" s="107"/>
      <c r="B108" s="230" t="s">
        <v>465</v>
      </c>
      <c r="C108" s="103" t="s">
        <v>436</v>
      </c>
      <c r="D108" s="230" t="s">
        <v>465</v>
      </c>
      <c r="E108" s="390" t="s">
        <v>435</v>
      </c>
      <c r="F108" s="121">
        <f>F110+F109</f>
        <v>1380740</v>
      </c>
      <c r="G108" s="121">
        <f aca="true" t="shared" si="42" ref="G108:Q108">G110+G109</f>
        <v>1380740</v>
      </c>
      <c r="H108" s="121">
        <f t="shared" si="42"/>
        <v>666100</v>
      </c>
      <c r="I108" s="121">
        <f t="shared" si="42"/>
        <v>138190</v>
      </c>
      <c r="J108" s="121">
        <f t="shared" si="42"/>
        <v>0</v>
      </c>
      <c r="K108" s="121">
        <f t="shared" si="42"/>
        <v>33000</v>
      </c>
      <c r="L108" s="121">
        <f t="shared" si="42"/>
        <v>0</v>
      </c>
      <c r="M108" s="121">
        <f t="shared" si="42"/>
        <v>0</v>
      </c>
      <c r="N108" s="121">
        <f t="shared" si="42"/>
        <v>0</v>
      </c>
      <c r="O108" s="121">
        <f t="shared" si="42"/>
        <v>33000</v>
      </c>
      <c r="P108" s="121">
        <f t="shared" si="42"/>
        <v>33000</v>
      </c>
      <c r="Q108" s="121">
        <f t="shared" si="42"/>
        <v>0</v>
      </c>
      <c r="R108" s="100">
        <f t="shared" si="36"/>
        <v>1413740</v>
      </c>
    </row>
    <row r="109" spans="1:18" s="131" customFormat="1" ht="18.75">
      <c r="A109" s="139"/>
      <c r="B109" s="391">
        <v>1014030</v>
      </c>
      <c r="C109" s="272" t="s">
        <v>437</v>
      </c>
      <c r="D109" s="272" t="s">
        <v>332</v>
      </c>
      <c r="E109" s="241" t="s">
        <v>260</v>
      </c>
      <c r="F109" s="112">
        <v>847840</v>
      </c>
      <c r="G109" s="113">
        <v>847840</v>
      </c>
      <c r="H109" s="113">
        <v>528700</v>
      </c>
      <c r="I109" s="113">
        <v>124190</v>
      </c>
      <c r="J109" s="113">
        <v>0</v>
      </c>
      <c r="K109" s="112">
        <v>33000</v>
      </c>
      <c r="L109" s="113"/>
      <c r="M109" s="113"/>
      <c r="N109" s="113"/>
      <c r="O109" s="113">
        <v>33000</v>
      </c>
      <c r="P109" s="113">
        <v>33000</v>
      </c>
      <c r="Q109" s="285"/>
      <c r="R109" s="100">
        <f t="shared" si="36"/>
        <v>880840</v>
      </c>
    </row>
    <row r="110" spans="1:18" s="131" customFormat="1" ht="45" customHeight="1">
      <c r="A110" s="138"/>
      <c r="B110" s="391">
        <v>1014080</v>
      </c>
      <c r="C110" s="272" t="s">
        <v>261</v>
      </c>
      <c r="D110" s="272" t="s">
        <v>465</v>
      </c>
      <c r="E110" s="241" t="s">
        <v>262</v>
      </c>
      <c r="F110" s="112">
        <f>F111+F112</f>
        <v>532900</v>
      </c>
      <c r="G110" s="112">
        <f aca="true" t="shared" si="43" ref="G110:Q110">G111+G112</f>
        <v>532900</v>
      </c>
      <c r="H110" s="112">
        <f t="shared" si="43"/>
        <v>137400</v>
      </c>
      <c r="I110" s="112">
        <f t="shared" si="43"/>
        <v>14000</v>
      </c>
      <c r="J110" s="112">
        <f t="shared" si="43"/>
        <v>0</v>
      </c>
      <c r="K110" s="112">
        <f t="shared" si="43"/>
        <v>0</v>
      </c>
      <c r="L110" s="112">
        <f t="shared" si="43"/>
        <v>0</v>
      </c>
      <c r="M110" s="112">
        <f t="shared" si="43"/>
        <v>0</v>
      </c>
      <c r="N110" s="112">
        <f t="shared" si="43"/>
        <v>0</v>
      </c>
      <c r="O110" s="112">
        <f t="shared" si="43"/>
        <v>0</v>
      </c>
      <c r="P110" s="112">
        <f t="shared" si="43"/>
        <v>0</v>
      </c>
      <c r="Q110" s="112">
        <f t="shared" si="43"/>
        <v>0</v>
      </c>
      <c r="R110" s="100">
        <f t="shared" si="36"/>
        <v>532900</v>
      </c>
    </row>
    <row r="111" spans="1:18" s="131" customFormat="1" ht="42" customHeight="1">
      <c r="A111" s="138"/>
      <c r="B111" s="391">
        <v>1014081</v>
      </c>
      <c r="C111" s="272" t="s">
        <v>263</v>
      </c>
      <c r="D111" s="272" t="s">
        <v>22</v>
      </c>
      <c r="E111" s="241" t="s">
        <v>265</v>
      </c>
      <c r="F111" s="112">
        <v>197900</v>
      </c>
      <c r="G111" s="113">
        <v>197900</v>
      </c>
      <c r="H111" s="113">
        <v>137400</v>
      </c>
      <c r="I111" s="113">
        <v>14000</v>
      </c>
      <c r="J111" s="113"/>
      <c r="K111" s="113"/>
      <c r="L111" s="113"/>
      <c r="M111" s="113"/>
      <c r="N111" s="113"/>
      <c r="O111" s="113"/>
      <c r="P111" s="113"/>
      <c r="Q111" s="113"/>
      <c r="R111" s="100">
        <f t="shared" si="36"/>
        <v>197900</v>
      </c>
    </row>
    <row r="112" spans="1:18" s="131" customFormat="1" ht="27" customHeight="1">
      <c r="A112" s="138"/>
      <c r="B112" s="391">
        <v>1014082</v>
      </c>
      <c r="C112" s="272" t="s">
        <v>264</v>
      </c>
      <c r="D112" s="272" t="s">
        <v>22</v>
      </c>
      <c r="E112" s="241" t="s">
        <v>266</v>
      </c>
      <c r="F112" s="112">
        <v>335000</v>
      </c>
      <c r="G112" s="113">
        <v>335000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00">
        <f t="shared" si="36"/>
        <v>335000</v>
      </c>
    </row>
    <row r="113" spans="1:18" ht="40.5">
      <c r="A113" s="107"/>
      <c r="B113" s="243" t="s">
        <v>211</v>
      </c>
      <c r="C113" s="243"/>
      <c r="D113" s="243"/>
      <c r="E113" s="236" t="s">
        <v>334</v>
      </c>
      <c r="F113" s="244">
        <f>F114</f>
        <v>3477954</v>
      </c>
      <c r="G113" s="244">
        <f aca="true" t="shared" si="44" ref="G113:Q113">G114</f>
        <v>3467954</v>
      </c>
      <c r="H113" s="244">
        <f t="shared" si="44"/>
        <v>1031800</v>
      </c>
      <c r="I113" s="244">
        <f t="shared" si="44"/>
        <v>20400</v>
      </c>
      <c r="J113" s="244">
        <f t="shared" si="44"/>
        <v>0</v>
      </c>
      <c r="K113" s="244">
        <f t="shared" si="44"/>
        <v>533000</v>
      </c>
      <c r="L113" s="244">
        <f t="shared" si="44"/>
        <v>0</v>
      </c>
      <c r="M113" s="244">
        <f t="shared" si="44"/>
        <v>0</v>
      </c>
      <c r="N113" s="244">
        <f t="shared" si="44"/>
        <v>0</v>
      </c>
      <c r="O113" s="244">
        <f t="shared" si="44"/>
        <v>533000</v>
      </c>
      <c r="P113" s="244">
        <f t="shared" si="44"/>
        <v>533000</v>
      </c>
      <c r="Q113" s="244">
        <f t="shared" si="44"/>
        <v>182025</v>
      </c>
      <c r="R113" s="100">
        <f t="shared" si="36"/>
        <v>4010954</v>
      </c>
    </row>
    <row r="114" spans="1:18" s="131" customFormat="1" ht="39">
      <c r="A114" s="138"/>
      <c r="B114" s="238" t="s">
        <v>212</v>
      </c>
      <c r="C114" s="238"/>
      <c r="D114" s="238"/>
      <c r="E114" s="251" t="s">
        <v>23</v>
      </c>
      <c r="F114" s="250">
        <f>F115+F117+F120</f>
        <v>3477954</v>
      </c>
      <c r="G114" s="250">
        <f aca="true" t="shared" si="45" ref="G114:N114">G115+G117+G120</f>
        <v>3467954</v>
      </c>
      <c r="H114" s="250">
        <f t="shared" si="45"/>
        <v>1031800</v>
      </c>
      <c r="I114" s="250">
        <f t="shared" si="45"/>
        <v>20400</v>
      </c>
      <c r="J114" s="250">
        <f t="shared" si="45"/>
        <v>0</v>
      </c>
      <c r="K114" s="250">
        <f>K115+K117+K120</f>
        <v>533000</v>
      </c>
      <c r="L114" s="250">
        <f t="shared" si="45"/>
        <v>0</v>
      </c>
      <c r="M114" s="250">
        <f t="shared" si="45"/>
        <v>0</v>
      </c>
      <c r="N114" s="250">
        <f t="shared" si="45"/>
        <v>0</v>
      </c>
      <c r="O114" s="250">
        <f>O115+O117+O120</f>
        <v>533000</v>
      </c>
      <c r="P114" s="250">
        <f>P115+P117+P120</f>
        <v>533000</v>
      </c>
      <c r="Q114" s="250">
        <f>Q115+Q117+Q120</f>
        <v>182025</v>
      </c>
      <c r="R114" s="100">
        <f t="shared" si="36"/>
        <v>4010954</v>
      </c>
    </row>
    <row r="115" spans="1:18" s="131" customFormat="1" ht="18.75">
      <c r="A115" s="138"/>
      <c r="B115" s="230" t="s">
        <v>465</v>
      </c>
      <c r="C115" s="103" t="s">
        <v>466</v>
      </c>
      <c r="D115" s="230" t="s">
        <v>465</v>
      </c>
      <c r="E115" s="104" t="s">
        <v>372</v>
      </c>
      <c r="F115" s="121">
        <f>F116</f>
        <v>1347800</v>
      </c>
      <c r="G115" s="121">
        <f aca="true" t="shared" si="46" ref="G115:Q115">G116</f>
        <v>1347800</v>
      </c>
      <c r="H115" s="121">
        <f t="shared" si="46"/>
        <v>1031800</v>
      </c>
      <c r="I115" s="121">
        <f t="shared" si="46"/>
        <v>20400</v>
      </c>
      <c r="J115" s="121">
        <f t="shared" si="46"/>
        <v>0</v>
      </c>
      <c r="K115" s="121">
        <f t="shared" si="46"/>
        <v>0</v>
      </c>
      <c r="L115" s="121">
        <f t="shared" si="46"/>
        <v>0</v>
      </c>
      <c r="M115" s="121">
        <f t="shared" si="46"/>
        <v>0</v>
      </c>
      <c r="N115" s="121">
        <f t="shared" si="46"/>
        <v>0</v>
      </c>
      <c r="O115" s="121">
        <f t="shared" si="46"/>
        <v>0</v>
      </c>
      <c r="P115" s="121">
        <f t="shared" si="46"/>
        <v>0</v>
      </c>
      <c r="Q115" s="121">
        <f t="shared" si="46"/>
        <v>0</v>
      </c>
      <c r="R115" s="100">
        <f t="shared" si="36"/>
        <v>1347800</v>
      </c>
    </row>
    <row r="116" spans="1:18" s="101" customFormat="1" ht="59.25" customHeight="1">
      <c r="A116" s="132"/>
      <c r="B116" s="108" t="s">
        <v>213</v>
      </c>
      <c r="C116" s="108" t="s">
        <v>339</v>
      </c>
      <c r="D116" s="108" t="s">
        <v>191</v>
      </c>
      <c r="E116" s="240" t="s">
        <v>341</v>
      </c>
      <c r="F116" s="121">
        <v>1347800</v>
      </c>
      <c r="G116" s="136">
        <v>1347800</v>
      </c>
      <c r="H116" s="136">
        <v>1031800</v>
      </c>
      <c r="I116" s="136">
        <v>20400</v>
      </c>
      <c r="J116" s="136"/>
      <c r="K116" s="114"/>
      <c r="L116" s="136"/>
      <c r="M116" s="136"/>
      <c r="N116" s="136"/>
      <c r="O116" s="136"/>
      <c r="P116" s="116"/>
      <c r="Q116" s="116"/>
      <c r="R116" s="100">
        <f t="shared" si="36"/>
        <v>1347800</v>
      </c>
    </row>
    <row r="117" spans="1:18" s="101" customFormat="1" ht="29.25" customHeight="1">
      <c r="A117" s="132"/>
      <c r="B117" s="230" t="s">
        <v>465</v>
      </c>
      <c r="C117" s="103" t="s">
        <v>374</v>
      </c>
      <c r="D117" s="230" t="s">
        <v>465</v>
      </c>
      <c r="E117" s="104" t="s">
        <v>315</v>
      </c>
      <c r="F117" s="121">
        <f>F118</f>
        <v>10000</v>
      </c>
      <c r="G117" s="114">
        <f aca="true" t="shared" si="47" ref="G117:Q117">G118</f>
        <v>0</v>
      </c>
      <c r="H117" s="114">
        <f t="shared" si="47"/>
        <v>0</v>
      </c>
      <c r="I117" s="114">
        <f t="shared" si="47"/>
        <v>0</v>
      </c>
      <c r="J117" s="114">
        <f t="shared" si="47"/>
        <v>0</v>
      </c>
      <c r="K117" s="114">
        <f t="shared" si="47"/>
        <v>0</v>
      </c>
      <c r="L117" s="114">
        <f t="shared" si="47"/>
        <v>0</v>
      </c>
      <c r="M117" s="114">
        <f t="shared" si="47"/>
        <v>0</v>
      </c>
      <c r="N117" s="114">
        <f t="shared" si="47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00">
        <f t="shared" si="36"/>
        <v>10000</v>
      </c>
    </row>
    <row r="118" spans="1:18" s="101" customFormat="1" ht="20.25">
      <c r="A118" s="138"/>
      <c r="B118" s="108" t="s">
        <v>316</v>
      </c>
      <c r="C118" s="108" t="s">
        <v>302</v>
      </c>
      <c r="D118" s="108" t="s">
        <v>198</v>
      </c>
      <c r="E118" s="404" t="s">
        <v>353</v>
      </c>
      <c r="F118" s="121">
        <v>10000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00">
        <f t="shared" si="36"/>
        <v>10000</v>
      </c>
    </row>
    <row r="119" spans="1:18" s="101" customFormat="1" ht="69" hidden="1">
      <c r="A119" s="138"/>
      <c r="B119" s="375" t="s">
        <v>354</v>
      </c>
      <c r="C119" s="375" t="s">
        <v>355</v>
      </c>
      <c r="D119" s="375"/>
      <c r="E119" s="376" t="s">
        <v>356</v>
      </c>
      <c r="F119" s="140"/>
      <c r="G119" s="141"/>
      <c r="H119" s="141"/>
      <c r="I119" s="141"/>
      <c r="J119" s="141"/>
      <c r="K119" s="114"/>
      <c r="L119" s="136"/>
      <c r="M119" s="136"/>
      <c r="N119" s="136"/>
      <c r="O119" s="136"/>
      <c r="P119" s="116"/>
      <c r="Q119" s="116"/>
      <c r="R119" s="100">
        <f t="shared" si="36"/>
        <v>0</v>
      </c>
    </row>
    <row r="120" spans="1:18" s="101" customFormat="1" ht="20.25">
      <c r="A120" s="138"/>
      <c r="B120" s="230" t="s">
        <v>465</v>
      </c>
      <c r="C120" s="103" t="s">
        <v>317</v>
      </c>
      <c r="D120" s="230" t="s">
        <v>465</v>
      </c>
      <c r="E120" s="104" t="s">
        <v>365</v>
      </c>
      <c r="F120" s="127">
        <f>F121+F124</f>
        <v>2120154</v>
      </c>
      <c r="G120" s="127">
        <f>G121+G124</f>
        <v>2120154</v>
      </c>
      <c r="H120" s="127">
        <f aca="true" t="shared" si="48" ref="H120:Q120">H121</f>
        <v>0</v>
      </c>
      <c r="I120" s="127">
        <f t="shared" si="48"/>
        <v>0</v>
      </c>
      <c r="J120" s="127">
        <f t="shared" si="48"/>
        <v>0</v>
      </c>
      <c r="K120" s="127">
        <f t="shared" si="48"/>
        <v>533000</v>
      </c>
      <c r="L120" s="127">
        <f t="shared" si="48"/>
        <v>0</v>
      </c>
      <c r="M120" s="127">
        <f t="shared" si="48"/>
        <v>0</v>
      </c>
      <c r="N120" s="127">
        <f t="shared" si="48"/>
        <v>0</v>
      </c>
      <c r="O120" s="127">
        <f t="shared" si="48"/>
        <v>533000</v>
      </c>
      <c r="P120" s="127">
        <f t="shared" si="48"/>
        <v>533000</v>
      </c>
      <c r="Q120" s="127">
        <f t="shared" si="48"/>
        <v>182025</v>
      </c>
      <c r="R120" s="100">
        <f t="shared" si="36"/>
        <v>2653154</v>
      </c>
    </row>
    <row r="121" spans="1:18" s="101" customFormat="1" ht="75">
      <c r="A121" s="138"/>
      <c r="B121" s="476">
        <v>3719700</v>
      </c>
      <c r="C121" s="103" t="s">
        <v>318</v>
      </c>
      <c r="D121" s="230" t="s">
        <v>465</v>
      </c>
      <c r="E121" s="104" t="s">
        <v>319</v>
      </c>
      <c r="F121" s="127">
        <v>2035154</v>
      </c>
      <c r="G121" s="127">
        <v>2035154</v>
      </c>
      <c r="H121" s="127">
        <f aca="true" t="shared" si="49" ref="H121:Q121">H122+H123</f>
        <v>0</v>
      </c>
      <c r="I121" s="127">
        <f t="shared" si="49"/>
        <v>0</v>
      </c>
      <c r="J121" s="127">
        <f t="shared" si="49"/>
        <v>0</v>
      </c>
      <c r="K121" s="127">
        <f t="shared" si="49"/>
        <v>533000</v>
      </c>
      <c r="L121" s="127">
        <f t="shared" si="49"/>
        <v>0</v>
      </c>
      <c r="M121" s="127">
        <f t="shared" si="49"/>
        <v>0</v>
      </c>
      <c r="N121" s="127">
        <f t="shared" si="49"/>
        <v>0</v>
      </c>
      <c r="O121" s="127">
        <f t="shared" si="49"/>
        <v>533000</v>
      </c>
      <c r="P121" s="127">
        <f t="shared" si="49"/>
        <v>533000</v>
      </c>
      <c r="Q121" s="127">
        <f t="shared" si="49"/>
        <v>182025</v>
      </c>
      <c r="R121" s="100">
        <f t="shared" si="36"/>
        <v>2568154</v>
      </c>
    </row>
    <row r="122" spans="1:18" s="101" customFormat="1" ht="37.5">
      <c r="A122" s="138"/>
      <c r="B122" s="391">
        <v>3719750</v>
      </c>
      <c r="C122" s="272" t="s">
        <v>420</v>
      </c>
      <c r="D122" s="272" t="s">
        <v>357</v>
      </c>
      <c r="E122" s="241" t="s">
        <v>421</v>
      </c>
      <c r="F122" s="121"/>
      <c r="G122" s="116"/>
      <c r="H122" s="116"/>
      <c r="I122" s="116"/>
      <c r="J122" s="116"/>
      <c r="K122" s="114">
        <v>533000</v>
      </c>
      <c r="L122" s="136"/>
      <c r="M122" s="136"/>
      <c r="N122" s="136"/>
      <c r="O122" s="136">
        <v>533000</v>
      </c>
      <c r="P122" s="116">
        <v>533000</v>
      </c>
      <c r="Q122" s="116">
        <v>182025</v>
      </c>
      <c r="R122" s="100">
        <f t="shared" si="36"/>
        <v>533000</v>
      </c>
    </row>
    <row r="123" spans="1:18" ht="18.75">
      <c r="A123" s="107"/>
      <c r="B123" s="391">
        <v>3719770</v>
      </c>
      <c r="C123" s="272" t="s">
        <v>308</v>
      </c>
      <c r="D123" s="272" t="s">
        <v>357</v>
      </c>
      <c r="E123" s="241" t="s">
        <v>309</v>
      </c>
      <c r="F123" s="121">
        <v>2048154</v>
      </c>
      <c r="G123" s="116">
        <v>2048154</v>
      </c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>
        <f t="shared" si="36"/>
        <v>2048154</v>
      </c>
    </row>
    <row r="124" spans="1:18" ht="73.5" customHeight="1">
      <c r="A124" s="107"/>
      <c r="B124" s="477">
        <v>3719800</v>
      </c>
      <c r="C124" s="393" t="s">
        <v>176</v>
      </c>
      <c r="D124" s="393" t="s">
        <v>465</v>
      </c>
      <c r="E124" s="394" t="s">
        <v>525</v>
      </c>
      <c r="F124" s="121">
        <v>85000</v>
      </c>
      <c r="G124" s="116">
        <v>85000</v>
      </c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6"/>
        <v>85000</v>
      </c>
    </row>
    <row r="125" spans="1:18" ht="18.75" hidden="1">
      <c r="A125" s="107"/>
      <c r="B125" s="477"/>
      <c r="C125" s="393"/>
      <c r="D125" s="393"/>
      <c r="E125" s="394"/>
      <c r="F125" s="121"/>
      <c r="G125" s="116"/>
      <c r="H125" s="116"/>
      <c r="I125" s="116"/>
      <c r="J125" s="480"/>
      <c r="K125" s="121"/>
      <c r="L125" s="481"/>
      <c r="M125" s="481"/>
      <c r="N125" s="481"/>
      <c r="O125" s="481"/>
      <c r="P125" s="480"/>
      <c r="Q125" s="480"/>
      <c r="R125" s="100"/>
    </row>
    <row r="126" spans="1:18" ht="18.75" hidden="1">
      <c r="A126" s="107"/>
      <c r="B126" s="391"/>
      <c r="C126" s="272"/>
      <c r="D126" s="272"/>
      <c r="E126" s="241"/>
      <c r="F126" s="121"/>
      <c r="G126" s="116"/>
      <c r="H126" s="116"/>
      <c r="I126" s="116"/>
      <c r="J126" s="116"/>
      <c r="K126" s="114"/>
      <c r="L126" s="136"/>
      <c r="M126" s="136"/>
      <c r="N126" s="136"/>
      <c r="O126" s="136"/>
      <c r="P126" s="116"/>
      <c r="Q126" s="116"/>
      <c r="R126" s="100"/>
    </row>
    <row r="127" spans="1:18" ht="18.75" hidden="1">
      <c r="A127" s="107"/>
      <c r="B127" s="391"/>
      <c r="C127" s="272"/>
      <c r="D127" s="272"/>
      <c r="E127" s="241"/>
      <c r="F127" s="121"/>
      <c r="G127" s="116"/>
      <c r="H127" s="116"/>
      <c r="I127" s="116"/>
      <c r="J127" s="116"/>
      <c r="K127" s="114"/>
      <c r="L127" s="136"/>
      <c r="M127" s="136"/>
      <c r="N127" s="136"/>
      <c r="O127" s="136"/>
      <c r="P127" s="116"/>
      <c r="Q127" s="116"/>
      <c r="R127" s="100">
        <f t="shared" si="36"/>
        <v>0</v>
      </c>
    </row>
    <row r="128" spans="2:18" ht="20.25">
      <c r="B128" s="374"/>
      <c r="C128" s="374"/>
      <c r="D128" s="374"/>
      <c r="E128" s="445" t="s">
        <v>358</v>
      </c>
      <c r="F128" s="129">
        <f aca="true" t="shared" si="50" ref="F128:Q128">F8+F37+F67+F102+F113</f>
        <v>127873179</v>
      </c>
      <c r="G128" s="129">
        <f t="shared" si="50"/>
        <v>127863179</v>
      </c>
      <c r="H128" s="129">
        <f t="shared" si="50"/>
        <v>37796632</v>
      </c>
      <c r="I128" s="129">
        <f t="shared" si="50"/>
        <v>7207864</v>
      </c>
      <c r="J128" s="129">
        <f t="shared" si="50"/>
        <v>0</v>
      </c>
      <c r="K128" s="129">
        <f t="shared" si="50"/>
        <v>6240869</v>
      </c>
      <c r="L128" s="129">
        <f t="shared" si="50"/>
        <v>583300</v>
      </c>
      <c r="M128" s="129">
        <f t="shared" si="50"/>
        <v>42560</v>
      </c>
      <c r="N128" s="129">
        <f t="shared" si="50"/>
        <v>0</v>
      </c>
      <c r="O128" s="129">
        <f>O8+O37+O67+O102+O113</f>
        <v>5657569</v>
      </c>
      <c r="P128" s="129">
        <f t="shared" si="50"/>
        <v>5620262</v>
      </c>
      <c r="Q128" s="129">
        <f t="shared" si="50"/>
        <v>3644820</v>
      </c>
      <c r="R128" s="100">
        <f t="shared" si="36"/>
        <v>134114048</v>
      </c>
    </row>
    <row r="129" spans="2:18" ht="20.25">
      <c r="B129" s="446"/>
      <c r="C129" s="446"/>
      <c r="D129" s="446"/>
      <c r="E129" s="447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9"/>
    </row>
    <row r="130" spans="2:18" ht="20.25">
      <c r="B130" s="446"/>
      <c r="C130" s="446"/>
      <c r="D130" s="446"/>
      <c r="E130" s="447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9"/>
    </row>
    <row r="131" spans="2:18" ht="20.25">
      <c r="B131" s="446"/>
      <c r="C131" s="446"/>
      <c r="D131" s="446"/>
      <c r="E131" s="447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9"/>
    </row>
    <row r="132" spans="5:15" ht="18.75">
      <c r="E132" s="370" t="s">
        <v>172</v>
      </c>
      <c r="O132" s="144" t="s">
        <v>361</v>
      </c>
    </row>
    <row r="133" spans="5:15" ht="18.75">
      <c r="E133" s="370"/>
      <c r="O133" s="144"/>
    </row>
    <row r="134" spans="7:18" ht="18.75">
      <c r="G134" s="144"/>
      <c r="R134" s="144"/>
    </row>
    <row r="135" spans="7:18" ht="18.75">
      <c r="G135" s="145">
        <f>G128-G134+10000</f>
        <v>127873179</v>
      </c>
      <c r="R135" s="286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31" min="1" max="17" man="1"/>
    <brk id="45" min="1" max="17" man="1"/>
    <brk id="65" min="1" max="17" man="1"/>
    <brk id="85" min="1" max="17" man="1"/>
    <brk id="10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5"/>
  <sheetViews>
    <sheetView showZeros="0" view="pageBreakPreview" zoomScale="75" zoomScaleNormal="75" zoomScaleSheetLayoutView="75" zoomScalePageLayoutView="0" workbookViewId="0" topLeftCell="N1">
      <selection activeCell="W1" sqref="W1:AA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5" width="16.7109375" style="146" customWidth="1"/>
    <col min="26" max="26" width="17.57421875" style="146" customWidth="1"/>
    <col min="27" max="27" width="17.8515625" style="146" customWidth="1"/>
    <col min="28" max="28" width="2.57421875" style="146" customWidth="1"/>
    <col min="29" max="29" width="8.8515625" style="146" customWidth="1"/>
    <col min="30" max="16384" width="8.8515625" style="146" customWidth="1"/>
  </cols>
  <sheetData>
    <row r="1" spans="1:28" ht="92.25" customHeight="1">
      <c r="A1" s="146" t="s">
        <v>156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572"/>
      <c r="U1" s="572"/>
      <c r="V1" s="572"/>
      <c r="W1" s="627" t="s">
        <v>579</v>
      </c>
      <c r="X1" s="627"/>
      <c r="Y1" s="627"/>
      <c r="Z1" s="627"/>
      <c r="AA1" s="627"/>
      <c r="AB1" s="522"/>
    </row>
    <row r="2" spans="14:15" ht="6" customHeight="1">
      <c r="N2" s="149"/>
      <c r="O2" s="149"/>
    </row>
    <row r="3" spans="1:30" ht="45.75" customHeight="1">
      <c r="A3" s="150"/>
      <c r="B3" s="150"/>
      <c r="C3" s="150"/>
      <c r="D3" s="620" t="s">
        <v>537</v>
      </c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</row>
    <row r="4" spans="1:26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7" ht="15" customHeight="1" thickBot="1">
      <c r="A5" s="643" t="s">
        <v>359</v>
      </c>
      <c r="B5" s="644"/>
      <c r="C5" s="645"/>
      <c r="D5" s="637" t="s">
        <v>364</v>
      </c>
      <c r="E5" s="623" t="s">
        <v>365</v>
      </c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5"/>
      <c r="AA5" s="603" t="s">
        <v>529</v>
      </c>
    </row>
    <row r="6" spans="1:27" ht="51.75" customHeight="1" thickBot="1">
      <c r="A6" s="646"/>
      <c r="B6" s="647"/>
      <c r="C6" s="648"/>
      <c r="D6" s="638"/>
      <c r="E6" s="621" t="s">
        <v>116</v>
      </c>
      <c r="F6" s="614" t="s">
        <v>366</v>
      </c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513"/>
      <c r="U6" s="513"/>
      <c r="V6" s="513"/>
      <c r="W6" s="513"/>
      <c r="X6" s="513"/>
      <c r="Y6" s="513"/>
      <c r="Z6" s="502" t="s">
        <v>526</v>
      </c>
      <c r="AA6" s="604"/>
    </row>
    <row r="7" spans="1:27" ht="13.5" customHeight="1">
      <c r="A7" s="646"/>
      <c r="B7" s="647"/>
      <c r="C7" s="648"/>
      <c r="D7" s="638"/>
      <c r="E7" s="606"/>
      <c r="F7" s="606" t="s">
        <v>367</v>
      </c>
      <c r="G7" s="605" t="s">
        <v>104</v>
      </c>
      <c r="H7" s="616" t="s">
        <v>54</v>
      </c>
      <c r="I7" s="622" t="s">
        <v>509</v>
      </c>
      <c r="J7" s="606" t="s">
        <v>105</v>
      </c>
      <c r="K7" s="613" t="s">
        <v>368</v>
      </c>
      <c r="L7" s="619" t="s">
        <v>370</v>
      </c>
      <c r="M7" s="619" t="s">
        <v>371</v>
      </c>
      <c r="N7" s="606" t="s">
        <v>528</v>
      </c>
      <c r="O7" s="606" t="s">
        <v>376</v>
      </c>
      <c r="P7" s="606" t="s">
        <v>377</v>
      </c>
      <c r="Q7" s="606" t="s">
        <v>378</v>
      </c>
      <c r="R7" s="606" t="s">
        <v>379</v>
      </c>
      <c r="S7" s="606" t="s">
        <v>522</v>
      </c>
      <c r="T7" s="612" t="s">
        <v>548</v>
      </c>
      <c r="U7" s="610" t="s">
        <v>552</v>
      </c>
      <c r="V7" s="610" t="s">
        <v>549</v>
      </c>
      <c r="W7" s="610" t="s">
        <v>400</v>
      </c>
      <c r="X7" s="610" t="s">
        <v>440</v>
      </c>
      <c r="Y7" s="610" t="s">
        <v>139</v>
      </c>
      <c r="Z7" s="605" t="s">
        <v>527</v>
      </c>
      <c r="AA7" s="604"/>
    </row>
    <row r="8" spans="1:27" ht="22.5" customHeight="1">
      <c r="A8" s="646"/>
      <c r="B8" s="647"/>
      <c r="C8" s="648"/>
      <c r="D8" s="638"/>
      <c r="E8" s="606"/>
      <c r="F8" s="606"/>
      <c r="G8" s="605"/>
      <c r="H8" s="617"/>
      <c r="I8" s="622"/>
      <c r="J8" s="606"/>
      <c r="K8" s="613"/>
      <c r="L8" s="619"/>
      <c r="M8" s="619" t="s">
        <v>380</v>
      </c>
      <c r="N8" s="606" t="s">
        <v>439</v>
      </c>
      <c r="O8" s="606"/>
      <c r="P8" s="606"/>
      <c r="Q8" s="606"/>
      <c r="R8" s="606"/>
      <c r="S8" s="606"/>
      <c r="T8" s="613"/>
      <c r="U8" s="611"/>
      <c r="V8" s="611"/>
      <c r="W8" s="611"/>
      <c r="X8" s="611"/>
      <c r="Y8" s="611"/>
      <c r="Z8" s="605"/>
      <c r="AA8" s="604"/>
    </row>
    <row r="9" spans="1:27" ht="15.75" customHeight="1">
      <c r="A9" s="646"/>
      <c r="B9" s="647"/>
      <c r="C9" s="648"/>
      <c r="D9" s="638"/>
      <c r="E9" s="606"/>
      <c r="F9" s="606"/>
      <c r="G9" s="605"/>
      <c r="H9" s="617"/>
      <c r="I9" s="622"/>
      <c r="J9" s="606"/>
      <c r="K9" s="613"/>
      <c r="L9" s="619"/>
      <c r="M9" s="619"/>
      <c r="N9" s="606" t="s">
        <v>441</v>
      </c>
      <c r="O9" s="606"/>
      <c r="P9" s="606"/>
      <c r="Q9" s="606"/>
      <c r="R9" s="606"/>
      <c r="S9" s="606"/>
      <c r="T9" s="613"/>
      <c r="U9" s="611"/>
      <c r="V9" s="611"/>
      <c r="W9" s="611"/>
      <c r="X9" s="611"/>
      <c r="Y9" s="611"/>
      <c r="Z9" s="605"/>
      <c r="AA9" s="604"/>
    </row>
    <row r="10" spans="1:27" ht="370.5" customHeight="1" thickBot="1">
      <c r="A10" s="646"/>
      <c r="B10" s="647"/>
      <c r="C10" s="648"/>
      <c r="D10" s="638"/>
      <c r="E10" s="606"/>
      <c r="F10" s="606"/>
      <c r="G10" s="605"/>
      <c r="H10" s="618"/>
      <c r="I10" s="622"/>
      <c r="J10" s="606"/>
      <c r="K10" s="613"/>
      <c r="L10" s="619"/>
      <c r="M10" s="619"/>
      <c r="N10" s="606"/>
      <c r="O10" s="606"/>
      <c r="P10" s="606"/>
      <c r="Q10" s="606"/>
      <c r="R10" s="606"/>
      <c r="S10" s="606"/>
      <c r="T10" s="613"/>
      <c r="U10" s="611"/>
      <c r="V10" s="611"/>
      <c r="W10" s="611"/>
      <c r="X10" s="626"/>
      <c r="Y10" s="611"/>
      <c r="Z10" s="605"/>
      <c r="AA10" s="604"/>
    </row>
    <row r="11" spans="1:27" ht="19.5" customHeight="1" thickBot="1">
      <c r="A11" s="649"/>
      <c r="B11" s="650"/>
      <c r="C11" s="651"/>
      <c r="D11" s="639"/>
      <c r="E11" s="566"/>
      <c r="F11" s="567">
        <v>250336</v>
      </c>
      <c r="G11" s="567"/>
      <c r="H11" s="567"/>
      <c r="I11" s="567"/>
      <c r="J11" s="568" t="s">
        <v>156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0"/>
      <c r="Z11" s="571"/>
      <c r="AA11" s="503"/>
    </row>
    <row r="12" spans="1:27" ht="24" customHeight="1">
      <c r="A12" s="640">
        <v>25204000000</v>
      </c>
      <c r="B12" s="641" t="s">
        <v>442</v>
      </c>
      <c r="C12" s="642" t="s">
        <v>443</v>
      </c>
      <c r="D12" s="549" t="s">
        <v>444</v>
      </c>
      <c r="E12" s="562">
        <v>131500</v>
      </c>
      <c r="F12" s="563">
        <v>11217600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1394100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888000</v>
      </c>
      <c r="X12" s="560">
        <v>1092080</v>
      </c>
      <c r="Y12" s="560"/>
      <c r="Z12" s="561"/>
      <c r="AA12" s="554">
        <f aca="true" t="shared" si="0" ref="AA12:AA18">SUM(E12:Z12)</f>
        <v>81289350</v>
      </c>
    </row>
    <row r="13" spans="1:27" ht="22.5" customHeight="1">
      <c r="A13" s="634" t="s">
        <v>445</v>
      </c>
      <c r="B13" s="635">
        <v>16</v>
      </c>
      <c r="C13" s="636" t="s">
        <v>446</v>
      </c>
      <c r="D13" s="550" t="s">
        <v>447</v>
      </c>
      <c r="E13" s="505"/>
      <c r="F13" s="153"/>
      <c r="G13" s="478">
        <v>50000</v>
      </c>
      <c r="H13" s="478">
        <v>168000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154"/>
      <c r="Z13" s="556"/>
      <c r="AA13" s="554">
        <f t="shared" si="0"/>
        <v>2034654</v>
      </c>
    </row>
    <row r="14" spans="1:27" ht="22.5" customHeight="1" hidden="1" thickBot="1">
      <c r="A14" s="631" t="s">
        <v>448</v>
      </c>
      <c r="B14" s="632"/>
      <c r="C14" s="633"/>
      <c r="D14" s="551" t="s">
        <v>449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154"/>
      <c r="Z14" s="506">
        <f>SUM(E14:R14)</f>
        <v>0</v>
      </c>
      <c r="AA14" s="554">
        <f t="shared" si="0"/>
        <v>0</v>
      </c>
    </row>
    <row r="15" spans="1:27" ht="25.5" customHeight="1">
      <c r="A15" s="631"/>
      <c r="B15" s="632"/>
      <c r="C15" s="633"/>
      <c r="D15" s="552" t="s">
        <v>449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556"/>
      <c r="AA15" s="554">
        <f t="shared" si="0"/>
        <v>85000</v>
      </c>
    </row>
    <row r="16" spans="1:27" ht="22.5" customHeight="1">
      <c r="A16" s="631"/>
      <c r="B16" s="632"/>
      <c r="C16" s="633"/>
      <c r="D16" s="551" t="s">
        <v>300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506">
        <v>533000</v>
      </c>
      <c r="AA16" s="555">
        <f t="shared" si="0"/>
        <v>533000</v>
      </c>
    </row>
    <row r="17" spans="1:27" ht="39" customHeight="1" thickBot="1">
      <c r="A17" s="607">
        <v>25313507000</v>
      </c>
      <c r="B17" s="608"/>
      <c r="C17" s="609"/>
      <c r="D17" s="553" t="s">
        <v>140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/>
      <c r="Y17" s="558">
        <v>224000</v>
      </c>
      <c r="Z17" s="559"/>
      <c r="AA17" s="555">
        <f t="shared" si="0"/>
        <v>224000</v>
      </c>
    </row>
    <row r="18" spans="1:27" ht="24" customHeight="1" thickBot="1">
      <c r="A18" s="628"/>
      <c r="B18" s="629"/>
      <c r="C18" s="630"/>
      <c r="D18" s="157" t="s">
        <v>131</v>
      </c>
      <c r="E18" s="547">
        <f>E12+E13+E15</f>
        <v>131500</v>
      </c>
      <c r="F18" s="547">
        <f>F12+F13+F15</f>
        <v>11217600</v>
      </c>
      <c r="G18" s="547">
        <f>G12+G13+G15</f>
        <v>50000</v>
      </c>
      <c r="H18" s="547">
        <f aca="true" t="shared" si="1" ref="H18:X18">H12+H13+H15</f>
        <v>168000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1394100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888000</v>
      </c>
      <c r="X18" s="547">
        <f t="shared" si="1"/>
        <v>1092080</v>
      </c>
      <c r="Y18" s="548">
        <f>Y12+Y13+Y15+Y16+Y17</f>
        <v>224000</v>
      </c>
      <c r="Z18" s="548">
        <f>Z12+Z13+Z15+Z16</f>
        <v>533000</v>
      </c>
      <c r="AA18" s="504">
        <f t="shared" si="0"/>
        <v>84166004</v>
      </c>
    </row>
    <row r="19" spans="1:26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8.75">
      <c r="A23" s="158"/>
      <c r="B23" s="158"/>
      <c r="C23" s="158"/>
      <c r="F23" s="147" t="s">
        <v>172</v>
      </c>
      <c r="G23" s="147"/>
      <c r="H23" s="147"/>
      <c r="I23" s="147"/>
      <c r="P23" s="160"/>
      <c r="Q23" s="371" t="s">
        <v>361</v>
      </c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6">
    <mergeCell ref="W1:AA1"/>
    <mergeCell ref="A18:C18"/>
    <mergeCell ref="A14:C14"/>
    <mergeCell ref="A13:C13"/>
    <mergeCell ref="A15:C15"/>
    <mergeCell ref="A16:C16"/>
    <mergeCell ref="D5:D11"/>
    <mergeCell ref="A12:C12"/>
    <mergeCell ref="A5:C11"/>
    <mergeCell ref="U7:U10"/>
    <mergeCell ref="D3:AD3"/>
    <mergeCell ref="N7:N10"/>
    <mergeCell ref="E6:E10"/>
    <mergeCell ref="F7:F10"/>
    <mergeCell ref="I7:I10"/>
    <mergeCell ref="E5:Z5"/>
    <mergeCell ref="M7:M10"/>
    <mergeCell ref="X7:X10"/>
    <mergeCell ref="K7:K10"/>
    <mergeCell ref="O7:O10"/>
    <mergeCell ref="F6:S6"/>
    <mergeCell ref="H7:H10"/>
    <mergeCell ref="S7:S10"/>
    <mergeCell ref="R7:R10"/>
    <mergeCell ref="L7:L10"/>
    <mergeCell ref="P7:P10"/>
    <mergeCell ref="AA5:AA10"/>
    <mergeCell ref="G7:G10"/>
    <mergeCell ref="J7:J10"/>
    <mergeCell ref="A17:C17"/>
    <mergeCell ref="Y7:Y10"/>
    <mergeCell ref="Z7:Z10"/>
    <mergeCell ref="W7:W10"/>
    <mergeCell ref="Q7:Q10"/>
    <mergeCell ref="T7:T10"/>
    <mergeCell ref="V7:V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3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61" t="s">
        <v>580</v>
      </c>
      <c r="G1" s="662"/>
      <c r="H1" s="662"/>
      <c r="I1" s="662"/>
      <c r="J1" s="662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76" t="s">
        <v>406</v>
      </c>
      <c r="C5" s="676"/>
      <c r="D5" s="676"/>
      <c r="E5" s="676"/>
      <c r="F5" s="676"/>
      <c r="G5" s="676"/>
      <c r="H5" s="676"/>
      <c r="I5" s="676"/>
    </row>
    <row r="6" spans="2:9" ht="37.5" customHeight="1">
      <c r="B6" s="676"/>
      <c r="C6" s="676"/>
      <c r="D6" s="676"/>
      <c r="E6" s="676"/>
      <c r="F6" s="676"/>
      <c r="G6" s="676"/>
      <c r="H6" s="676"/>
      <c r="I6" s="676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173</v>
      </c>
    </row>
    <row r="8" spans="1:9" ht="38.25" customHeight="1">
      <c r="A8" s="669" t="s">
        <v>472</v>
      </c>
      <c r="B8" s="671" t="s">
        <v>382</v>
      </c>
      <c r="C8" s="663" t="s">
        <v>450</v>
      </c>
      <c r="D8" s="665" t="s">
        <v>180</v>
      </c>
      <c r="E8" s="677" t="s">
        <v>451</v>
      </c>
      <c r="F8" s="667" t="s">
        <v>452</v>
      </c>
      <c r="G8" s="677" t="s">
        <v>453</v>
      </c>
      <c r="H8" s="677" t="s">
        <v>454</v>
      </c>
      <c r="I8" s="677" t="s">
        <v>458</v>
      </c>
    </row>
    <row r="9" spans="1:9" ht="67.5" customHeight="1" thickBot="1">
      <c r="A9" s="670"/>
      <c r="B9" s="672"/>
      <c r="C9" s="664"/>
      <c r="D9" s="666"/>
      <c r="E9" s="678"/>
      <c r="F9" s="668"/>
      <c r="G9" s="678"/>
      <c r="H9" s="678"/>
      <c r="I9" s="678"/>
    </row>
    <row r="10" spans="1:9" ht="13.5" thickBot="1">
      <c r="A10" s="294" t="s">
        <v>459</v>
      </c>
      <c r="B10" s="295" t="s">
        <v>460</v>
      </c>
      <c r="C10" s="296" t="s">
        <v>132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73</v>
      </c>
      <c r="B11" s="302"/>
      <c r="C11" s="302"/>
      <c r="D11" s="303" t="s">
        <v>189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3506171</v>
      </c>
    </row>
    <row r="12" spans="1:9" s="173" customFormat="1" ht="39.75" customHeight="1" thickBot="1">
      <c r="A12" s="307" t="s">
        <v>473</v>
      </c>
      <c r="B12" s="308"/>
      <c r="C12" s="308"/>
      <c r="D12" s="309" t="s">
        <v>189</v>
      </c>
      <c r="E12" s="310"/>
      <c r="F12" s="311">
        <f>SUM(F13:F26)</f>
        <v>0</v>
      </c>
      <c r="G12" s="311">
        <f>SUM(G13:G26)</f>
        <v>0</v>
      </c>
      <c r="H12" s="312">
        <f>F12+G12</f>
        <v>0</v>
      </c>
      <c r="I12" s="313">
        <f>SUM(I13:I26)</f>
        <v>3506171</v>
      </c>
    </row>
    <row r="13" spans="1:9" s="173" customFormat="1" ht="105" customHeight="1">
      <c r="A13" s="292" t="s">
        <v>337</v>
      </c>
      <c r="B13" s="292" t="s">
        <v>340</v>
      </c>
      <c r="C13" s="292" t="s">
        <v>191</v>
      </c>
      <c r="D13" s="412" t="s">
        <v>95</v>
      </c>
      <c r="E13" s="299" t="s">
        <v>462</v>
      </c>
      <c r="F13" s="300">
        <v>0</v>
      </c>
      <c r="G13" s="260"/>
      <c r="H13" s="260"/>
      <c r="I13" s="260">
        <v>100218</v>
      </c>
    </row>
    <row r="14" spans="1:9" s="173" customFormat="1" ht="15.75" customHeight="1" hidden="1">
      <c r="A14" s="262" t="s">
        <v>478</v>
      </c>
      <c r="B14" s="174" t="s">
        <v>471</v>
      </c>
      <c r="C14" s="174" t="s">
        <v>192</v>
      </c>
      <c r="D14" s="293" t="s">
        <v>193</v>
      </c>
      <c r="E14" s="175" t="s">
        <v>462</v>
      </c>
      <c r="F14" s="254"/>
      <c r="G14" s="254"/>
      <c r="H14" s="254"/>
      <c r="I14" s="254"/>
    </row>
    <row r="15" spans="1:9" s="173" customFormat="1" ht="30" customHeight="1">
      <c r="A15" s="389" t="s">
        <v>303</v>
      </c>
      <c r="B15" s="405" t="s">
        <v>357</v>
      </c>
      <c r="C15" s="108" t="s">
        <v>198</v>
      </c>
      <c r="D15" s="412" t="s">
        <v>304</v>
      </c>
      <c r="E15" s="299" t="s">
        <v>559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271</v>
      </c>
      <c r="B16" s="272" t="s">
        <v>96</v>
      </c>
      <c r="C16" s="272" t="s">
        <v>192</v>
      </c>
      <c r="D16" s="293" t="s">
        <v>272</v>
      </c>
      <c r="E16" s="299" t="s">
        <v>540</v>
      </c>
      <c r="F16" s="254"/>
      <c r="G16" s="254"/>
      <c r="H16" s="254"/>
      <c r="I16" s="254">
        <v>215782</v>
      </c>
    </row>
    <row r="17" spans="1:9" s="173" customFormat="1" ht="54.75" customHeight="1">
      <c r="A17" s="408" t="s">
        <v>501</v>
      </c>
      <c r="B17" s="272" t="s">
        <v>502</v>
      </c>
      <c r="C17" s="272" t="s">
        <v>503</v>
      </c>
      <c r="D17" s="293" t="s">
        <v>504</v>
      </c>
      <c r="E17" s="299" t="s">
        <v>462</v>
      </c>
      <c r="F17" s="254"/>
      <c r="G17" s="254"/>
      <c r="H17" s="254"/>
      <c r="I17" s="254">
        <v>186080</v>
      </c>
    </row>
    <row r="18" spans="1:9" s="173" customFormat="1" ht="97.5" customHeight="1">
      <c r="A18" s="673" t="s">
        <v>534</v>
      </c>
      <c r="B18" s="655" t="s">
        <v>535</v>
      </c>
      <c r="C18" s="655" t="s">
        <v>503</v>
      </c>
      <c r="D18" s="658" t="s">
        <v>536</v>
      </c>
      <c r="E18" s="299" t="s">
        <v>539</v>
      </c>
      <c r="F18" s="254"/>
      <c r="G18" s="254"/>
      <c r="H18" s="254"/>
      <c r="I18" s="254">
        <v>1092080</v>
      </c>
    </row>
    <row r="19" spans="1:9" s="173" customFormat="1" ht="116.25" customHeight="1">
      <c r="A19" s="674"/>
      <c r="B19" s="657"/>
      <c r="C19" s="657"/>
      <c r="D19" s="660"/>
      <c r="E19" s="299" t="s">
        <v>538</v>
      </c>
      <c r="F19" s="254"/>
      <c r="G19" s="254"/>
      <c r="H19" s="254"/>
      <c r="I19" s="254">
        <v>7920</v>
      </c>
    </row>
    <row r="20" spans="1:9" s="173" customFormat="1" ht="114" customHeight="1">
      <c r="A20" s="655" t="s">
        <v>108</v>
      </c>
      <c r="B20" s="655" t="s">
        <v>100</v>
      </c>
      <c r="C20" s="655" t="s">
        <v>101</v>
      </c>
      <c r="D20" s="658" t="s">
        <v>542</v>
      </c>
      <c r="E20" s="489" t="s">
        <v>257</v>
      </c>
      <c r="F20" s="254"/>
      <c r="G20" s="254"/>
      <c r="H20" s="254"/>
      <c r="I20" s="254">
        <v>1082000</v>
      </c>
    </row>
    <row r="21" spans="1:9" s="173" customFormat="1" ht="116.25" customHeight="1">
      <c r="A21" s="656"/>
      <c r="B21" s="656"/>
      <c r="C21" s="656"/>
      <c r="D21" s="659"/>
      <c r="E21" s="489" t="s">
        <v>258</v>
      </c>
      <c r="F21" s="254"/>
      <c r="G21" s="254"/>
      <c r="H21" s="254"/>
      <c r="I21" s="254">
        <v>11280</v>
      </c>
    </row>
    <row r="22" spans="1:9" s="173" customFormat="1" ht="65.25" customHeight="1">
      <c r="A22" s="656"/>
      <c r="B22" s="656"/>
      <c r="C22" s="656"/>
      <c r="D22" s="659"/>
      <c r="E22" s="489" t="s">
        <v>560</v>
      </c>
      <c r="F22" s="254"/>
      <c r="G22" s="254"/>
      <c r="H22" s="254"/>
      <c r="I22" s="254">
        <v>5637</v>
      </c>
    </row>
    <row r="23" spans="1:9" s="173" customFormat="1" ht="68.25" customHeight="1">
      <c r="A23" s="656"/>
      <c r="B23" s="656"/>
      <c r="C23" s="656"/>
      <c r="D23" s="659"/>
      <c r="E23" s="489" t="s">
        <v>561</v>
      </c>
      <c r="F23" s="254"/>
      <c r="G23" s="254"/>
      <c r="H23" s="254"/>
      <c r="I23" s="254">
        <v>155331</v>
      </c>
    </row>
    <row r="24" spans="1:9" s="173" customFormat="1" ht="82.5" customHeight="1">
      <c r="A24" s="656"/>
      <c r="B24" s="656"/>
      <c r="C24" s="656"/>
      <c r="D24" s="660"/>
      <c r="E24" s="489" t="s">
        <v>287</v>
      </c>
      <c r="F24" s="254"/>
      <c r="G24" s="254"/>
      <c r="H24" s="254"/>
      <c r="I24" s="254">
        <v>32572</v>
      </c>
    </row>
    <row r="25" spans="1:9" s="173" customFormat="1" ht="66" customHeight="1">
      <c r="A25" s="657"/>
      <c r="B25" s="657"/>
      <c r="C25" s="657"/>
      <c r="D25" s="485"/>
      <c r="E25" s="489" t="s">
        <v>523</v>
      </c>
      <c r="F25" s="254"/>
      <c r="G25" s="254"/>
      <c r="H25" s="254"/>
      <c r="I25" s="254">
        <v>416371</v>
      </c>
    </row>
    <row r="26" spans="1:9" s="173" customFormat="1" ht="84" customHeight="1" thickBot="1">
      <c r="A26" s="415" t="s">
        <v>70</v>
      </c>
      <c r="B26" s="415" t="s">
        <v>71</v>
      </c>
      <c r="C26" s="415" t="s">
        <v>195</v>
      </c>
      <c r="D26" s="416" t="s">
        <v>72</v>
      </c>
      <c r="E26" s="444" t="s">
        <v>558</v>
      </c>
      <c r="F26" s="254"/>
      <c r="G26" s="254"/>
      <c r="H26" s="254"/>
      <c r="I26" s="254">
        <v>7000</v>
      </c>
    </row>
    <row r="27" spans="1:9" ht="60.75">
      <c r="A27" s="243" t="s">
        <v>335</v>
      </c>
      <c r="B27" s="243"/>
      <c r="C27" s="315"/>
      <c r="D27" s="319" t="s">
        <v>320</v>
      </c>
      <c r="E27" s="490"/>
      <c r="F27" s="321"/>
      <c r="G27" s="321">
        <v>0</v>
      </c>
      <c r="H27" s="321"/>
      <c r="I27" s="492">
        <f>I28</f>
        <v>1548091</v>
      </c>
    </row>
    <row r="28" spans="1:9" ht="61.5" thickBot="1">
      <c r="A28" s="238" t="s">
        <v>336</v>
      </c>
      <c r="B28" s="238"/>
      <c r="C28" s="316"/>
      <c r="D28" s="320" t="s">
        <v>320</v>
      </c>
      <c r="E28" s="491"/>
      <c r="F28" s="322"/>
      <c r="G28" s="322"/>
      <c r="H28" s="322"/>
      <c r="I28" s="493">
        <f>SUM(I31:I41)</f>
        <v>1548091</v>
      </c>
    </row>
    <row r="29" spans="1:9" ht="18.75" hidden="1">
      <c r="A29" s="174" t="s">
        <v>485</v>
      </c>
      <c r="B29" s="174" t="s">
        <v>330</v>
      </c>
      <c r="C29" s="174" t="s">
        <v>321</v>
      </c>
      <c r="D29" s="293" t="s">
        <v>486</v>
      </c>
      <c r="E29" s="175" t="s">
        <v>462</v>
      </c>
      <c r="F29" s="317"/>
      <c r="G29" s="317"/>
      <c r="H29" s="317"/>
      <c r="I29" s="318"/>
    </row>
    <row r="30" spans="1:9" ht="94.5" hidden="1">
      <c r="A30" s="323">
        <v>1011020</v>
      </c>
      <c r="B30" s="174" t="s">
        <v>394</v>
      </c>
      <c r="C30" s="174" t="s">
        <v>322</v>
      </c>
      <c r="D30" s="293" t="s">
        <v>487</v>
      </c>
      <c r="E30" s="175" t="s">
        <v>462</v>
      </c>
      <c r="F30" s="255"/>
      <c r="G30" s="255"/>
      <c r="H30" s="255"/>
      <c r="I30" s="325"/>
    </row>
    <row r="31" spans="1:9" ht="47.25" hidden="1">
      <c r="A31" s="323">
        <v>1011170</v>
      </c>
      <c r="B31" s="174" t="s">
        <v>395</v>
      </c>
      <c r="C31" s="174" t="s">
        <v>323</v>
      </c>
      <c r="D31" s="324" t="s">
        <v>572</v>
      </c>
      <c r="E31" s="175" t="s">
        <v>462</v>
      </c>
      <c r="F31" s="255"/>
      <c r="G31" s="255"/>
      <c r="H31" s="255"/>
      <c r="I31" s="325"/>
    </row>
    <row r="32" spans="1:9" ht="47.25" hidden="1">
      <c r="A32" s="292" t="s">
        <v>3</v>
      </c>
      <c r="B32" s="292" t="s">
        <v>411</v>
      </c>
      <c r="C32" s="292" t="s">
        <v>325</v>
      </c>
      <c r="D32" s="326" t="s">
        <v>4</v>
      </c>
      <c r="E32" s="175" t="s">
        <v>462</v>
      </c>
      <c r="F32" s="255"/>
      <c r="G32" s="255"/>
      <c r="H32" s="255"/>
      <c r="I32" s="325"/>
    </row>
    <row r="33" spans="1:9" ht="141.75">
      <c r="A33" s="652" t="s">
        <v>344</v>
      </c>
      <c r="B33" s="655" t="s">
        <v>394</v>
      </c>
      <c r="C33" s="655" t="s">
        <v>322</v>
      </c>
      <c r="D33" s="658" t="s">
        <v>487</v>
      </c>
      <c r="E33" s="494" t="s">
        <v>524</v>
      </c>
      <c r="F33" s="254"/>
      <c r="G33" s="254"/>
      <c r="H33" s="254"/>
      <c r="I33" s="254">
        <v>736300</v>
      </c>
    </row>
    <row r="34" spans="1:9" ht="161.25" customHeight="1">
      <c r="A34" s="653"/>
      <c r="B34" s="656"/>
      <c r="C34" s="656"/>
      <c r="D34" s="659"/>
      <c r="E34" s="494" t="s">
        <v>553</v>
      </c>
      <c r="F34" s="254"/>
      <c r="G34" s="254"/>
      <c r="H34" s="254"/>
      <c r="I34" s="254">
        <v>41548</v>
      </c>
    </row>
    <row r="35" spans="1:9" ht="73.5" customHeight="1">
      <c r="A35" s="653"/>
      <c r="B35" s="656"/>
      <c r="C35" s="656"/>
      <c r="D35" s="659"/>
      <c r="E35" s="519" t="s">
        <v>554</v>
      </c>
      <c r="F35" s="254"/>
      <c r="G35" s="254"/>
      <c r="H35" s="254"/>
      <c r="I35" s="254">
        <v>169511</v>
      </c>
    </row>
    <row r="36" spans="1:9" ht="71.25" customHeight="1">
      <c r="A36" s="653"/>
      <c r="B36" s="656"/>
      <c r="C36" s="656"/>
      <c r="D36" s="659"/>
      <c r="E36" s="519" t="s">
        <v>511</v>
      </c>
      <c r="F36" s="254"/>
      <c r="G36" s="254"/>
      <c r="H36" s="254"/>
      <c r="I36" s="254">
        <v>154323</v>
      </c>
    </row>
    <row r="37" spans="1:9" ht="68.25" customHeight="1">
      <c r="A37" s="654"/>
      <c r="B37" s="657"/>
      <c r="C37" s="657"/>
      <c r="D37" s="660"/>
      <c r="E37" s="519" t="s">
        <v>403</v>
      </c>
      <c r="F37" s="254"/>
      <c r="G37" s="254"/>
      <c r="H37" s="254"/>
      <c r="I37" s="254">
        <v>30615</v>
      </c>
    </row>
    <row r="38" spans="1:9" ht="57.75" customHeight="1">
      <c r="A38" s="272" t="s">
        <v>64</v>
      </c>
      <c r="B38" s="272" t="s">
        <v>65</v>
      </c>
      <c r="C38" s="272" t="s">
        <v>194</v>
      </c>
      <c r="D38" s="293" t="s">
        <v>69</v>
      </c>
      <c r="E38" s="444" t="s">
        <v>563</v>
      </c>
      <c r="F38" s="254"/>
      <c r="G38" s="254"/>
      <c r="H38" s="254"/>
      <c r="I38" s="254">
        <v>35000</v>
      </c>
    </row>
    <row r="39" spans="1:9" ht="63" customHeight="1">
      <c r="A39" s="652" t="s">
        <v>102</v>
      </c>
      <c r="B39" s="655" t="s">
        <v>100</v>
      </c>
      <c r="C39" s="655" t="s">
        <v>101</v>
      </c>
      <c r="D39" s="658" t="s">
        <v>542</v>
      </c>
      <c r="E39" s="486" t="s">
        <v>562</v>
      </c>
      <c r="F39" s="254"/>
      <c r="G39" s="254"/>
      <c r="H39" s="254"/>
      <c r="I39" s="254">
        <v>193334</v>
      </c>
    </row>
    <row r="40" spans="1:9" ht="84.75" customHeight="1">
      <c r="A40" s="653"/>
      <c r="B40" s="656"/>
      <c r="C40" s="656"/>
      <c r="D40" s="659"/>
      <c r="E40" s="518" t="s">
        <v>401</v>
      </c>
      <c r="F40" s="254"/>
      <c r="G40" s="254"/>
      <c r="H40" s="254"/>
      <c r="I40" s="254">
        <v>182000</v>
      </c>
    </row>
    <row r="41" spans="1:9" ht="56.25" customHeight="1">
      <c r="A41" s="654"/>
      <c r="B41" s="657"/>
      <c r="C41" s="657"/>
      <c r="D41" s="660"/>
      <c r="E41" s="518" t="s">
        <v>402</v>
      </c>
      <c r="F41" s="254"/>
      <c r="G41" s="254"/>
      <c r="H41" s="254"/>
      <c r="I41" s="254">
        <v>5460</v>
      </c>
    </row>
    <row r="42" spans="1:9" ht="101.25">
      <c r="A42" s="539" t="s">
        <v>483</v>
      </c>
      <c r="B42" s="540"/>
      <c r="C42" s="540"/>
      <c r="D42" s="541" t="s">
        <v>331</v>
      </c>
      <c r="E42" s="542"/>
      <c r="F42" s="508"/>
      <c r="G42" s="508"/>
      <c r="H42" s="508"/>
      <c r="I42" s="509">
        <f>I43</f>
        <v>33000</v>
      </c>
    </row>
    <row r="43" spans="1:9" ht="83.25" customHeight="1" thickBot="1">
      <c r="A43" s="307" t="s">
        <v>484</v>
      </c>
      <c r="B43" s="308"/>
      <c r="C43" s="308"/>
      <c r="D43" s="329" t="s">
        <v>331</v>
      </c>
      <c r="E43" s="336"/>
      <c r="F43" s="330"/>
      <c r="G43" s="330"/>
      <c r="H43" s="330"/>
      <c r="I43" s="331">
        <f>I44+I47</f>
        <v>33000</v>
      </c>
    </row>
    <row r="44" spans="1:9" ht="63" hidden="1">
      <c r="A44" s="292" t="s">
        <v>210</v>
      </c>
      <c r="B44" s="292" t="s">
        <v>339</v>
      </c>
      <c r="C44" s="292" t="s">
        <v>191</v>
      </c>
      <c r="D44" s="412" t="s">
        <v>341</v>
      </c>
      <c r="E44" s="332" t="s">
        <v>462</v>
      </c>
      <c r="F44" s="337"/>
      <c r="G44" s="337"/>
      <c r="H44" s="338"/>
      <c r="I44" s="339"/>
    </row>
    <row r="45" spans="1:9" ht="75.75" hidden="1" thickBot="1">
      <c r="A45" s="280"/>
      <c r="B45" s="281" t="s">
        <v>432</v>
      </c>
      <c r="C45" s="256"/>
      <c r="D45" s="261" t="s">
        <v>352</v>
      </c>
      <c r="E45" s="257" t="s">
        <v>461</v>
      </c>
      <c r="F45" s="257"/>
      <c r="G45" s="257"/>
      <c r="H45" s="257"/>
      <c r="I45" s="257"/>
    </row>
    <row r="46" spans="1:9" ht="47.25" hidden="1">
      <c r="A46" s="280"/>
      <c r="B46" s="282">
        <v>250324</v>
      </c>
      <c r="C46" s="262" t="s">
        <v>357</v>
      </c>
      <c r="D46" s="263" t="s">
        <v>433</v>
      </c>
      <c r="E46" s="258" t="s">
        <v>434</v>
      </c>
      <c r="F46" s="259"/>
      <c r="G46" s="260"/>
      <c r="H46" s="260"/>
      <c r="I46" s="260"/>
    </row>
    <row r="47" spans="1:9" ht="41.25" customHeight="1">
      <c r="A47" s="496">
        <v>1014030</v>
      </c>
      <c r="B47" s="497" t="s">
        <v>437</v>
      </c>
      <c r="C47" s="497" t="s">
        <v>332</v>
      </c>
      <c r="D47" s="324" t="s">
        <v>260</v>
      </c>
      <c r="E47" s="518" t="s">
        <v>555</v>
      </c>
      <c r="F47" s="254"/>
      <c r="G47" s="254"/>
      <c r="H47" s="254"/>
      <c r="I47" s="254">
        <v>33000</v>
      </c>
    </row>
    <row r="48" spans="1:9" ht="60.75">
      <c r="A48" s="243" t="s">
        <v>211</v>
      </c>
      <c r="B48" s="243"/>
      <c r="C48" s="243"/>
      <c r="D48" s="236" t="s">
        <v>334</v>
      </c>
      <c r="E48" s="495"/>
      <c r="F48" s="517"/>
      <c r="G48" s="517"/>
      <c r="H48" s="517"/>
      <c r="I48" s="517">
        <f>I49</f>
        <v>533000</v>
      </c>
    </row>
    <row r="49" spans="1:9" ht="58.5">
      <c r="A49" s="238" t="s">
        <v>212</v>
      </c>
      <c r="B49" s="238"/>
      <c r="C49" s="238"/>
      <c r="D49" s="251" t="s">
        <v>23</v>
      </c>
      <c r="E49" s="487"/>
      <c r="F49" s="488"/>
      <c r="G49" s="488"/>
      <c r="H49" s="488"/>
      <c r="I49" s="488">
        <f>I50</f>
        <v>533000</v>
      </c>
    </row>
    <row r="50" spans="1:9" ht="63">
      <c r="A50" s="510">
        <v>3717361</v>
      </c>
      <c r="B50" s="496">
        <v>7361</v>
      </c>
      <c r="C50" s="497" t="s">
        <v>101</v>
      </c>
      <c r="D50" s="511" t="s">
        <v>543</v>
      </c>
      <c r="E50" s="512" t="s">
        <v>544</v>
      </c>
      <c r="F50" s="254"/>
      <c r="G50" s="254"/>
      <c r="H50" s="254"/>
      <c r="I50" s="254">
        <v>533000</v>
      </c>
    </row>
    <row r="51" spans="1:9" ht="18.75">
      <c r="A51" s="276"/>
      <c r="B51" s="675" t="s">
        <v>463</v>
      </c>
      <c r="C51" s="675"/>
      <c r="D51" s="675"/>
      <c r="E51" s="675"/>
      <c r="F51" s="340"/>
      <c r="G51" s="341"/>
      <c r="H51" s="341"/>
      <c r="I51" s="342">
        <f>I11+I42+I27+I45+I48</f>
        <v>5620262</v>
      </c>
    </row>
    <row r="52" spans="6:9" ht="12.75">
      <c r="F52" s="173"/>
      <c r="G52" s="173"/>
      <c r="H52" s="173"/>
      <c r="I52" s="173"/>
    </row>
    <row r="53" spans="6:9" ht="12.75">
      <c r="F53" s="173"/>
      <c r="G53" s="173"/>
      <c r="H53" s="173"/>
      <c r="I53" s="173"/>
    </row>
    <row r="54" spans="6:9" ht="12.75">
      <c r="F54" s="173"/>
      <c r="G54" s="173"/>
      <c r="H54" s="173"/>
      <c r="I54" s="173"/>
    </row>
    <row r="55" spans="2:9" ht="18.75">
      <c r="B55" s="372" t="s">
        <v>172</v>
      </c>
      <c r="F55" s="173"/>
      <c r="G55" s="173"/>
      <c r="H55" s="373" t="s">
        <v>361</v>
      </c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  <row r="552" spans="6:9" ht="12.75">
      <c r="F552" s="173"/>
      <c r="G552" s="173"/>
      <c r="H552" s="173"/>
      <c r="I552" s="173"/>
    </row>
    <row r="553" spans="6:9" ht="12.75">
      <c r="F553" s="173"/>
      <c r="G553" s="173"/>
      <c r="H553" s="173"/>
      <c r="I553" s="173"/>
    </row>
  </sheetData>
  <sheetProtection/>
  <mergeCells count="28">
    <mergeCell ref="B51:E51"/>
    <mergeCell ref="B5:I6"/>
    <mergeCell ref="I8:I9"/>
    <mergeCell ref="H8:H9"/>
    <mergeCell ref="E8:E9"/>
    <mergeCell ref="G8:G9"/>
    <mergeCell ref="D20:D24"/>
    <mergeCell ref="B18:B19"/>
    <mergeCell ref="C18:C19"/>
    <mergeCell ref="D18:D19"/>
    <mergeCell ref="F1:J1"/>
    <mergeCell ref="C8:C9"/>
    <mergeCell ref="D8:D9"/>
    <mergeCell ref="A20:A25"/>
    <mergeCell ref="B20:B25"/>
    <mergeCell ref="C20:C25"/>
    <mergeCell ref="F8:F9"/>
    <mergeCell ref="A8:A9"/>
    <mergeCell ref="B8:B9"/>
    <mergeCell ref="A18:A19"/>
    <mergeCell ref="A39:A41"/>
    <mergeCell ref="B39:B41"/>
    <mergeCell ref="C39:C41"/>
    <mergeCell ref="D39:D41"/>
    <mergeCell ref="A33:A37"/>
    <mergeCell ref="B33:B37"/>
    <mergeCell ref="C33:C37"/>
    <mergeCell ref="D33:D37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7" r:id="rId1"/>
  <headerFooter alignWithMargins="0">
    <oddFooter>&amp;C&amp;P</oddFooter>
  </headerFooter>
  <rowBreaks count="2" manualBreakCount="2">
    <brk id="21" max="8" man="1"/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9" t="s">
        <v>581</v>
      </c>
      <c r="H1" s="679"/>
      <c r="I1" s="679"/>
    </row>
    <row r="2" spans="2:15" ht="75" customHeight="1">
      <c r="B2" s="681" t="s">
        <v>161</v>
      </c>
      <c r="C2" s="682"/>
      <c r="D2" s="682"/>
      <c r="E2" s="682"/>
      <c r="F2" s="682"/>
      <c r="G2" s="682"/>
      <c r="H2" s="682"/>
      <c r="I2" s="682"/>
      <c r="J2" s="682"/>
      <c r="O2" s="179"/>
    </row>
    <row r="3" spans="3:21" ht="16.5" customHeight="1" thickBot="1">
      <c r="C3" s="180"/>
      <c r="D3" s="180"/>
      <c r="E3" s="680"/>
      <c r="F3" s="680"/>
      <c r="G3" s="680"/>
      <c r="H3" s="680"/>
      <c r="I3" s="181" t="s">
        <v>173</v>
      </c>
      <c r="U3" s="287"/>
    </row>
    <row r="4" spans="2:9" ht="92.25" customHeight="1" thickBot="1">
      <c r="B4" s="171" t="s">
        <v>472</v>
      </c>
      <c r="C4" s="171" t="s">
        <v>382</v>
      </c>
      <c r="D4" s="171" t="s">
        <v>450</v>
      </c>
      <c r="E4" s="182" t="s">
        <v>180</v>
      </c>
      <c r="F4" s="183" t="s">
        <v>464</v>
      </c>
      <c r="G4" s="184" t="s">
        <v>24</v>
      </c>
      <c r="H4" s="185" t="s">
        <v>25</v>
      </c>
      <c r="I4" s="186" t="s">
        <v>131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190</v>
      </c>
      <c r="C6" s="302"/>
      <c r="D6" s="302"/>
      <c r="E6" s="303" t="s">
        <v>189</v>
      </c>
      <c r="F6" s="304"/>
      <c r="G6" s="305">
        <f>G7</f>
        <v>6501000</v>
      </c>
      <c r="H6" s="305">
        <f>H7</f>
        <v>263310</v>
      </c>
      <c r="I6" s="348">
        <f>I7</f>
        <v>6764310</v>
      </c>
    </row>
    <row r="7" spans="1:9" s="194" customFormat="1" ht="32.25" customHeight="1" thickBot="1">
      <c r="A7" s="187"/>
      <c r="B7" s="307" t="s">
        <v>473</v>
      </c>
      <c r="C7" s="308"/>
      <c r="D7" s="308"/>
      <c r="E7" s="309" t="s">
        <v>189</v>
      </c>
      <c r="F7" s="310"/>
      <c r="G7" s="311">
        <f>SUM(G8:G19)</f>
        <v>6501000</v>
      </c>
      <c r="H7" s="311">
        <f>SUM(H8:H20)</f>
        <v>263310</v>
      </c>
      <c r="I7" s="349">
        <f>G7+H7</f>
        <v>6764310</v>
      </c>
    </row>
    <row r="8" spans="1:9" s="194" customFormat="1" ht="102.75" customHeight="1">
      <c r="A8" s="187"/>
      <c r="B8" s="267" t="s">
        <v>477</v>
      </c>
      <c r="C8" s="343" t="s">
        <v>470</v>
      </c>
      <c r="D8" s="344" t="s">
        <v>324</v>
      </c>
      <c r="E8" s="345" t="s">
        <v>476</v>
      </c>
      <c r="F8" s="435" t="s">
        <v>391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303</v>
      </c>
      <c r="C9" s="405" t="s">
        <v>357</v>
      </c>
      <c r="D9" s="108" t="s">
        <v>198</v>
      </c>
      <c r="E9" s="240" t="s">
        <v>304</v>
      </c>
      <c r="F9" s="435" t="s">
        <v>493</v>
      </c>
      <c r="G9" s="346">
        <v>62370</v>
      </c>
      <c r="H9" s="347"/>
      <c r="I9" s="277">
        <f t="shared" si="0"/>
        <v>62370</v>
      </c>
    </row>
    <row r="10" spans="1:9" s="194" customFormat="1" ht="69.75" customHeight="1">
      <c r="A10" s="187"/>
      <c r="B10" s="275" t="s">
        <v>248</v>
      </c>
      <c r="C10" s="272" t="s">
        <v>249</v>
      </c>
      <c r="D10" s="380">
        <v>1090</v>
      </c>
      <c r="E10" s="241" t="s">
        <v>250</v>
      </c>
      <c r="F10" s="434" t="s">
        <v>494</v>
      </c>
      <c r="G10" s="279">
        <v>458600</v>
      </c>
      <c r="H10" s="266"/>
      <c r="I10" s="279">
        <f>G10+H10</f>
        <v>458600</v>
      </c>
    </row>
    <row r="11" spans="1:9" s="194" customFormat="1" ht="56.25" customHeight="1" hidden="1">
      <c r="A11" s="187"/>
      <c r="B11" s="267"/>
      <c r="C11" s="264"/>
      <c r="D11" s="265"/>
      <c r="E11" s="195" t="s">
        <v>15</v>
      </c>
      <c r="F11" s="288" t="s">
        <v>16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271</v>
      </c>
      <c r="C12" s="272" t="s">
        <v>96</v>
      </c>
      <c r="D12" s="272" t="s">
        <v>192</v>
      </c>
      <c r="E12" s="118" t="s">
        <v>272</v>
      </c>
      <c r="F12" s="434" t="s">
        <v>456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271</v>
      </c>
      <c r="C13" s="272" t="s">
        <v>96</v>
      </c>
      <c r="D13" s="272" t="s">
        <v>192</v>
      </c>
      <c r="E13" s="118" t="s">
        <v>272</v>
      </c>
      <c r="F13" s="434" t="s">
        <v>457</v>
      </c>
      <c r="G13" s="268">
        <v>3432417</v>
      </c>
      <c r="H13" s="197"/>
      <c r="I13" s="277">
        <f t="shared" si="0"/>
        <v>3432417</v>
      </c>
    </row>
    <row r="14" spans="1:9" s="194" customFormat="1" ht="95.25" customHeight="1" hidden="1">
      <c r="A14" s="187"/>
      <c r="B14" s="272" t="s">
        <v>305</v>
      </c>
      <c r="C14" s="272" t="s">
        <v>306</v>
      </c>
      <c r="D14" s="272" t="s">
        <v>194</v>
      </c>
      <c r="E14" s="118" t="s">
        <v>307</v>
      </c>
      <c r="F14" s="288" t="s">
        <v>381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279</v>
      </c>
      <c r="C15" s="399" t="s">
        <v>280</v>
      </c>
      <c r="D15" s="399" t="s">
        <v>479</v>
      </c>
      <c r="E15" s="400" t="s">
        <v>480</v>
      </c>
      <c r="F15" s="438" t="s">
        <v>383</v>
      </c>
      <c r="G15" s="270">
        <v>295300</v>
      </c>
      <c r="H15" s="233"/>
      <c r="I15" s="277">
        <f t="shared" si="0"/>
        <v>295300</v>
      </c>
    </row>
    <row r="16" spans="1:9" s="194" customFormat="1" ht="74.25" customHeight="1">
      <c r="A16" s="187"/>
      <c r="B16" s="401" t="s">
        <v>70</v>
      </c>
      <c r="C16" s="269" t="s">
        <v>71</v>
      </c>
      <c r="D16" s="402" t="s">
        <v>195</v>
      </c>
      <c r="E16" s="118" t="s">
        <v>72</v>
      </c>
      <c r="F16" s="438" t="s">
        <v>495</v>
      </c>
      <c r="G16" s="270">
        <v>2090913</v>
      </c>
      <c r="H16" s="233"/>
      <c r="I16" s="277">
        <f t="shared" si="0"/>
        <v>2090913</v>
      </c>
    </row>
    <row r="17" spans="1:9" s="194" customFormat="1" ht="64.5" customHeight="1" hidden="1">
      <c r="A17" s="187"/>
      <c r="B17" s="401" t="s">
        <v>283</v>
      </c>
      <c r="C17" s="269" t="s">
        <v>284</v>
      </c>
      <c r="D17" s="402" t="s">
        <v>196</v>
      </c>
      <c r="E17" s="118" t="s">
        <v>481</v>
      </c>
      <c r="F17" s="434" t="s">
        <v>375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288</v>
      </c>
      <c r="C18" s="108" t="s">
        <v>289</v>
      </c>
      <c r="D18" s="108" t="s">
        <v>197</v>
      </c>
      <c r="E18" s="404" t="s">
        <v>290</v>
      </c>
      <c r="F18" s="434" t="s">
        <v>557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310</v>
      </c>
      <c r="C19" s="108" t="s">
        <v>311</v>
      </c>
      <c r="D19" s="108" t="s">
        <v>482</v>
      </c>
      <c r="E19" s="240" t="s">
        <v>312</v>
      </c>
      <c r="F19" s="434" t="s">
        <v>496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303</v>
      </c>
      <c r="C20" s="474" t="s">
        <v>357</v>
      </c>
      <c r="D20" s="474" t="s">
        <v>198</v>
      </c>
      <c r="E20" s="475" t="s">
        <v>304</v>
      </c>
      <c r="F20" s="434" t="s">
        <v>179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501</v>
      </c>
      <c r="C21" s="272" t="s">
        <v>502</v>
      </c>
      <c r="D21" s="272" t="s">
        <v>503</v>
      </c>
      <c r="E21" s="118" t="s">
        <v>504</v>
      </c>
      <c r="F21" s="435" t="s">
        <v>510</v>
      </c>
      <c r="G21" s="524"/>
      <c r="H21" s="346">
        <v>194080</v>
      </c>
      <c r="I21" s="279">
        <f t="shared" si="0"/>
        <v>194080</v>
      </c>
    </row>
    <row r="22" spans="2:9" s="198" customFormat="1" ht="89.25" customHeight="1">
      <c r="B22" s="333" t="s">
        <v>335</v>
      </c>
      <c r="C22" s="352"/>
      <c r="D22" s="352"/>
      <c r="E22" s="353" t="s">
        <v>320</v>
      </c>
      <c r="F22" s="499"/>
      <c r="G22" s="500">
        <f>G23</f>
        <v>1791032</v>
      </c>
      <c r="H22" s="500">
        <f>H28+H30+H24+H26+H27</f>
        <v>0</v>
      </c>
      <c r="I22" s="501">
        <f t="shared" si="0"/>
        <v>1791032</v>
      </c>
    </row>
    <row r="23" spans="1:9" ht="41.25" thickBot="1">
      <c r="A23" s="178"/>
      <c r="B23" s="307" t="s">
        <v>336</v>
      </c>
      <c r="C23" s="355"/>
      <c r="D23" s="355"/>
      <c r="E23" s="356" t="s">
        <v>320</v>
      </c>
      <c r="F23" s="357"/>
      <c r="G23" s="311">
        <f>SUM(G24:G30)</f>
        <v>1791032</v>
      </c>
      <c r="H23" s="311"/>
      <c r="I23" s="349">
        <f t="shared" si="0"/>
        <v>1791032</v>
      </c>
    </row>
    <row r="24" spans="2:9" s="199" customFormat="1" ht="117" customHeight="1">
      <c r="B24" s="272" t="s">
        <v>344</v>
      </c>
      <c r="C24" s="272" t="s">
        <v>394</v>
      </c>
      <c r="D24" s="272" t="s">
        <v>322</v>
      </c>
      <c r="E24" s="118" t="s">
        <v>487</v>
      </c>
      <c r="F24" s="439" t="s">
        <v>491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342</v>
      </c>
      <c r="C25" s="272" t="s">
        <v>330</v>
      </c>
      <c r="D25" s="272" t="s">
        <v>321</v>
      </c>
      <c r="E25" s="118" t="s">
        <v>343</v>
      </c>
      <c r="F25" s="440" t="s">
        <v>369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344</v>
      </c>
      <c r="C26" s="272" t="s">
        <v>394</v>
      </c>
      <c r="D26" s="273" t="s">
        <v>322</v>
      </c>
      <c r="E26" s="196" t="s">
        <v>388</v>
      </c>
      <c r="F26" s="440" t="s">
        <v>369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344</v>
      </c>
      <c r="C27" s="272" t="s">
        <v>394</v>
      </c>
      <c r="D27" s="252" t="s">
        <v>322</v>
      </c>
      <c r="E27" s="289" t="s">
        <v>388</v>
      </c>
      <c r="F27" s="441" t="s">
        <v>390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201</v>
      </c>
      <c r="C28" s="272" t="s">
        <v>202</v>
      </c>
      <c r="D28" s="272" t="s">
        <v>324</v>
      </c>
      <c r="E28" s="382" t="s">
        <v>203</v>
      </c>
      <c r="F28" s="442" t="s">
        <v>389</v>
      </c>
      <c r="G28" s="291">
        <v>74189</v>
      </c>
      <c r="H28" s="291"/>
      <c r="I28" s="279">
        <f>G28+H28</f>
        <v>74189</v>
      </c>
    </row>
    <row r="29" spans="1:9" ht="100.5" customHeight="1">
      <c r="A29" s="178"/>
      <c r="B29" s="383" t="s">
        <v>204</v>
      </c>
      <c r="C29" s="383" t="s">
        <v>407</v>
      </c>
      <c r="D29" s="383" t="s">
        <v>324</v>
      </c>
      <c r="E29" s="384" t="s">
        <v>0</v>
      </c>
      <c r="F29" s="441" t="s">
        <v>390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268</v>
      </c>
      <c r="C30" s="272" t="s">
        <v>410</v>
      </c>
      <c r="D30" s="272" t="s">
        <v>325</v>
      </c>
      <c r="E30" s="241" t="s">
        <v>2</v>
      </c>
      <c r="F30" s="443" t="s">
        <v>497</v>
      </c>
      <c r="G30" s="358">
        <v>98643</v>
      </c>
      <c r="H30" s="359"/>
      <c r="I30" s="360">
        <f>G30+H30</f>
        <v>98643</v>
      </c>
    </row>
    <row r="31" spans="1:9" ht="70.5" customHeight="1">
      <c r="A31" s="178"/>
      <c r="B31" s="327" t="s">
        <v>207</v>
      </c>
      <c r="C31" s="328"/>
      <c r="D31" s="328"/>
      <c r="E31" s="303" t="s">
        <v>326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208</v>
      </c>
      <c r="C32" s="308"/>
      <c r="D32" s="308"/>
      <c r="E32" s="329" t="s">
        <v>326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209</v>
      </c>
      <c r="C33" s="108" t="s">
        <v>339</v>
      </c>
      <c r="D33" s="108" t="s">
        <v>191</v>
      </c>
      <c r="E33" s="240" t="s">
        <v>341</v>
      </c>
      <c r="F33" s="435" t="s">
        <v>456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227</v>
      </c>
      <c r="C34" s="111" t="s">
        <v>228</v>
      </c>
      <c r="D34" s="111" t="s">
        <v>327</v>
      </c>
      <c r="E34" s="118" t="s">
        <v>229</v>
      </c>
      <c r="F34" s="419" t="s">
        <v>498</v>
      </c>
      <c r="G34" s="420">
        <v>2378</v>
      </c>
      <c r="H34" s="420"/>
      <c r="I34" s="290">
        <f>G34+H34</f>
        <v>2378</v>
      </c>
    </row>
    <row r="35" spans="2:9" s="202" customFormat="1" ht="67.5" customHeight="1" hidden="1">
      <c r="B35" s="385" t="s">
        <v>230</v>
      </c>
      <c r="C35" s="111" t="s">
        <v>231</v>
      </c>
      <c r="D35" s="111" t="s">
        <v>328</v>
      </c>
      <c r="E35" s="118" t="s">
        <v>223</v>
      </c>
      <c r="F35" s="431"/>
      <c r="G35" s="421"/>
      <c r="H35" s="421"/>
      <c r="I35" s="279"/>
    </row>
    <row r="36" spans="2:9" s="202" customFormat="1" ht="84" customHeight="1">
      <c r="B36" s="387" t="s">
        <v>243</v>
      </c>
      <c r="C36" s="275" t="s">
        <v>429</v>
      </c>
      <c r="D36" s="275" t="s">
        <v>328</v>
      </c>
      <c r="E36" s="242" t="s">
        <v>21</v>
      </c>
      <c r="F36" s="434" t="s">
        <v>499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252</v>
      </c>
      <c r="C37" s="272" t="s">
        <v>408</v>
      </c>
      <c r="D37" s="388" t="s">
        <v>465</v>
      </c>
      <c r="E37" s="118" t="s">
        <v>251</v>
      </c>
      <c r="F37" s="435" t="s">
        <v>500</v>
      </c>
      <c r="G37" s="277">
        <v>181002</v>
      </c>
      <c r="H37" s="361"/>
      <c r="I37" s="278">
        <f t="shared" si="0"/>
        <v>181002</v>
      </c>
    </row>
    <row r="38" spans="2:9" s="202" customFormat="1" ht="96.75" customHeight="1">
      <c r="B38" s="108" t="s">
        <v>254</v>
      </c>
      <c r="C38" s="108" t="s">
        <v>249</v>
      </c>
      <c r="D38" s="108" t="s">
        <v>468</v>
      </c>
      <c r="E38" s="240" t="s">
        <v>250</v>
      </c>
      <c r="F38" s="437" t="s">
        <v>512</v>
      </c>
      <c r="G38" s="274">
        <v>104400</v>
      </c>
      <c r="H38" s="201"/>
      <c r="I38" s="278">
        <f t="shared" si="0"/>
        <v>104400</v>
      </c>
    </row>
    <row r="39" spans="2:9" s="202" customFormat="1" ht="74.25" customHeight="1">
      <c r="B39" s="108" t="s">
        <v>254</v>
      </c>
      <c r="C39" s="108" t="s">
        <v>249</v>
      </c>
      <c r="D39" s="108" t="s">
        <v>468</v>
      </c>
      <c r="E39" s="240" t="s">
        <v>250</v>
      </c>
      <c r="F39" s="434" t="s">
        <v>513</v>
      </c>
      <c r="G39" s="268">
        <v>61320</v>
      </c>
      <c r="H39" s="197"/>
      <c r="I39" s="278">
        <f t="shared" si="0"/>
        <v>61320</v>
      </c>
    </row>
    <row r="40" spans="1:9" ht="124.5" customHeight="1">
      <c r="A40" s="178"/>
      <c r="B40" s="108" t="s">
        <v>254</v>
      </c>
      <c r="C40" s="108" t="s">
        <v>249</v>
      </c>
      <c r="D40" s="108" t="s">
        <v>468</v>
      </c>
      <c r="E40" s="240" t="s">
        <v>250</v>
      </c>
      <c r="F40" s="436" t="s">
        <v>514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254</v>
      </c>
      <c r="C41" s="108" t="s">
        <v>249</v>
      </c>
      <c r="D41" s="108" t="s">
        <v>468</v>
      </c>
      <c r="E41" s="240" t="s">
        <v>250</v>
      </c>
      <c r="F41" s="436" t="s">
        <v>515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254</v>
      </c>
      <c r="C42" s="108" t="s">
        <v>249</v>
      </c>
      <c r="D42" s="108" t="s">
        <v>468</v>
      </c>
      <c r="E42" s="240" t="s">
        <v>250</v>
      </c>
      <c r="F42" s="433" t="s">
        <v>516</v>
      </c>
      <c r="G42" s="277">
        <v>65300</v>
      </c>
      <c r="H42" s="277"/>
      <c r="I42" s="422">
        <f t="shared" si="0"/>
        <v>65300</v>
      </c>
    </row>
    <row r="43" spans="1:9" ht="75.75" thickBot="1">
      <c r="A43" s="178"/>
      <c r="B43" s="108" t="s">
        <v>254</v>
      </c>
      <c r="C43" s="108" t="s">
        <v>249</v>
      </c>
      <c r="D43" s="108" t="s">
        <v>468</v>
      </c>
      <c r="E43" s="240" t="s">
        <v>250</v>
      </c>
      <c r="F43" s="433" t="s">
        <v>517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483</v>
      </c>
      <c r="C44" s="334"/>
      <c r="D44" s="334"/>
      <c r="E44" s="303" t="s">
        <v>331</v>
      </c>
      <c r="F44" s="335"/>
      <c r="G44" s="362">
        <f>G45</f>
        <v>335000</v>
      </c>
      <c r="H44" s="362">
        <f>H46+H47</f>
        <v>0</v>
      </c>
      <c r="I44" s="363">
        <f t="shared" si="0"/>
        <v>335000</v>
      </c>
    </row>
    <row r="45" spans="1:9" ht="78.75" thickBot="1">
      <c r="A45" s="178"/>
      <c r="B45" s="307" t="s">
        <v>484</v>
      </c>
      <c r="C45" s="308"/>
      <c r="D45" s="308"/>
      <c r="E45" s="329" t="s">
        <v>331</v>
      </c>
      <c r="F45" s="336"/>
      <c r="G45" s="364">
        <f>G46+G47+G51</f>
        <v>335000</v>
      </c>
      <c r="H45" s="364"/>
      <c r="I45" s="365">
        <f t="shared" si="0"/>
        <v>335000</v>
      </c>
    </row>
    <row r="46" spans="1:9" ht="75">
      <c r="A46" s="178"/>
      <c r="B46" s="391">
        <v>1014082</v>
      </c>
      <c r="C46" s="272" t="s">
        <v>264</v>
      </c>
      <c r="D46" s="272" t="s">
        <v>22</v>
      </c>
      <c r="E46" s="430" t="s">
        <v>266</v>
      </c>
      <c r="F46" s="432" t="s">
        <v>17</v>
      </c>
      <c r="G46" s="366">
        <v>122500</v>
      </c>
      <c r="H46" s="366"/>
      <c r="I46" s="278">
        <f t="shared" si="0"/>
        <v>122500</v>
      </c>
    </row>
    <row r="47" spans="1:9" ht="37.5">
      <c r="A47" s="178"/>
      <c r="B47" s="391">
        <v>1014082</v>
      </c>
      <c r="C47" s="272" t="s">
        <v>264</v>
      </c>
      <c r="D47" s="272" t="s">
        <v>22</v>
      </c>
      <c r="E47" s="430" t="s">
        <v>266</v>
      </c>
      <c r="F47" s="467" t="s">
        <v>518</v>
      </c>
      <c r="G47" s="421">
        <v>212500</v>
      </c>
      <c r="H47" s="421"/>
      <c r="I47" s="279">
        <f t="shared" si="0"/>
        <v>212500</v>
      </c>
    </row>
    <row r="48" spans="1:9" ht="60.75" hidden="1">
      <c r="A48" s="178"/>
      <c r="B48" s="333" t="s">
        <v>18</v>
      </c>
      <c r="C48" s="334"/>
      <c r="D48" s="334"/>
      <c r="E48" s="303" t="s">
        <v>352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19</v>
      </c>
      <c r="C49" s="424"/>
      <c r="D49" s="424"/>
      <c r="E49" s="425" t="s">
        <v>352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264</v>
      </c>
      <c r="D51" s="272" t="s">
        <v>22</v>
      </c>
      <c r="E51" s="430" t="s">
        <v>266</v>
      </c>
      <c r="F51" s="467" t="s">
        <v>505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211</v>
      </c>
      <c r="C52" s="468"/>
      <c r="D52" s="468"/>
      <c r="E52" s="470" t="s">
        <v>352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212</v>
      </c>
      <c r="C53" s="468"/>
      <c r="D53" s="468"/>
      <c r="E53" s="470" t="s">
        <v>352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177</v>
      </c>
      <c r="C54" s="465" t="s">
        <v>176</v>
      </c>
      <c r="D54" s="465" t="s">
        <v>357</v>
      </c>
      <c r="E54" s="466" t="s">
        <v>178</v>
      </c>
      <c r="F54" s="467" t="s">
        <v>174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177</v>
      </c>
      <c r="C55" s="465" t="s">
        <v>176</v>
      </c>
      <c r="D55" s="465" t="s">
        <v>357</v>
      </c>
      <c r="E55" s="466" t="s">
        <v>178</v>
      </c>
      <c r="F55" s="467" t="s">
        <v>175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177</v>
      </c>
      <c r="C56" s="465" t="s">
        <v>176</v>
      </c>
      <c r="D56" s="465" t="s">
        <v>357</v>
      </c>
      <c r="E56" s="466" t="s">
        <v>178</v>
      </c>
      <c r="F56" s="467" t="s">
        <v>506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177</v>
      </c>
      <c r="C57" s="465" t="s">
        <v>176</v>
      </c>
      <c r="D57" s="465" t="s">
        <v>357</v>
      </c>
      <c r="E57" s="466" t="s">
        <v>178</v>
      </c>
      <c r="F57" s="467" t="s">
        <v>507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358</v>
      </c>
      <c r="F58" s="462"/>
      <c r="G58" s="463">
        <f>G6+G22+G31+G44+G52</f>
        <v>9452032</v>
      </c>
      <c r="H58" s="463">
        <f>H6+H22+H31+H44</f>
        <v>263310</v>
      </c>
      <c r="I58" s="464">
        <f t="shared" si="0"/>
        <v>9715342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172</v>
      </c>
      <c r="F60" s="177"/>
      <c r="G60" s="208"/>
      <c r="H60" s="429" t="s">
        <v>20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2018-12-18T17:23:11Z</cp:lastPrinted>
  <dcterms:created xsi:type="dcterms:W3CDTF">2004-10-20T08:35:41Z</dcterms:created>
  <dcterms:modified xsi:type="dcterms:W3CDTF">2018-12-18T17:23:18Z</dcterms:modified>
  <cp:category/>
  <cp:version/>
  <cp:contentType/>
  <cp:contentStatus/>
</cp:coreProperties>
</file>